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345" windowHeight="5100" tabRatio="859"/>
  </bookViews>
  <sheets>
    <sheet name="様式ウ｜総括表" sheetId="1" r:id="rId1"/>
    <sheet name="様式エ｜明細書【天井】" sheetId="2" r:id="rId2"/>
    <sheet name="様式エ｜明細書【外壁】" sheetId="7" r:id="rId3"/>
    <sheet name="様式エ｜明細書【床】" sheetId="4" r:id="rId4"/>
    <sheet name="様式エ｜明細書【窓（カバー工法窓取付・外窓交換）】" sheetId="3" r:id="rId5"/>
    <sheet name="様式エ｜明細書【窓（内窓取付）】" sheetId="5" r:id="rId6"/>
    <sheet name="様式エ｜明細書【ドア】" sheetId="8" r:id="rId7"/>
  </sheets>
  <definedNames>
    <definedName name="_xlnm.Print_Area" localSheetId="4">'様式エ｜明細書【窓（カバー工法窓取付・外窓交換）】'!$A$1:$AA$28</definedName>
    <definedName name="_xlnm.Print_Area" localSheetId="5">'様式エ｜明細書【窓（内窓取付）】'!$A$1:$AA$28</definedName>
    <definedName name="_xlnm.Print_Area" localSheetId="0">'様式ウ｜総括表'!$A$1:$BA$23</definedName>
    <definedName name="_xlnm.Print_Area" localSheetId="6">'様式エ｜明細書【ドア】'!$A$1:$T$23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<sst xmlns="http://schemas.openxmlformats.org/spreadsheetml/2006/main" xmlns:r="http://schemas.openxmlformats.org/officeDocument/2006/relationships" count="195" uniqueCount="195">
  <si>
    <t>部位</t>
    <rPh sb="0" eb="2">
      <t>ブイ</t>
    </rPh>
    <phoneticPr fontId="5"/>
  </si>
  <si>
    <t>【補助対象経費の算出】</t>
    <rPh sb="1" eb="3">
      <t>ホジョ</t>
    </rPh>
    <rPh sb="3" eb="5">
      <t>タイショウ</t>
    </rPh>
    <rPh sb="5" eb="7">
      <t>ケイヒ</t>
    </rPh>
    <rPh sb="8" eb="10">
      <t>サンシュツ</t>
    </rPh>
    <phoneticPr fontId="5"/>
  </si>
  <si>
    <t>④</t>
  </si>
  <si>
    <t>天井×窓</t>
  </si>
  <si>
    <t>外　　　壁</t>
    <rPh sb="0" eb="1">
      <t>ソト</t>
    </rPh>
    <rPh sb="4" eb="5">
      <t>カベ</t>
    </rPh>
    <phoneticPr fontId="5"/>
  </si>
  <si>
    <t>その他の部分</t>
    <rPh sb="2" eb="3">
      <t>タ</t>
    </rPh>
    <rPh sb="4" eb="6">
      <t>ブブン</t>
    </rPh>
    <phoneticPr fontId="5"/>
  </si>
  <si>
    <t>＜使用断熱材及び断熱性能＞</t>
    <rPh sb="1" eb="3">
      <t>シヨウ</t>
    </rPh>
    <rPh sb="3" eb="6">
      <t>ダンネツザイ</t>
    </rPh>
    <rPh sb="6" eb="7">
      <t>オヨ</t>
    </rPh>
    <rPh sb="8" eb="10">
      <t>ダンネツ</t>
    </rPh>
    <rPh sb="10" eb="12">
      <t>セイノウ</t>
    </rPh>
    <phoneticPr fontId="5"/>
  </si>
  <si>
    <t>㎡）</t>
  </si>
  <si>
    <t>構成</t>
    <rPh sb="0" eb="2">
      <t>コウセイ</t>
    </rPh>
    <phoneticPr fontId="5"/>
  </si>
  <si>
    <t>地域区分</t>
    <rPh sb="0" eb="2">
      <t>チイキ</t>
    </rPh>
    <rPh sb="2" eb="4">
      <t>クブン</t>
    </rPh>
    <phoneticPr fontId="5"/>
  </si>
  <si>
    <t>円</t>
    <rPh sb="0" eb="1">
      <t>エン</t>
    </rPh>
    <phoneticPr fontId="5"/>
  </si>
  <si>
    <t>梼原町</t>
    <rPh sb="0" eb="3">
      <t>ユスハラチョウ</t>
    </rPh>
    <phoneticPr fontId="5"/>
  </si>
  <si>
    <t>㎡</t>
  </si>
  <si>
    <t>高知県</t>
    <rPh sb="0" eb="3">
      <t>コウチケン</t>
    </rPh>
    <phoneticPr fontId="5"/>
  </si>
  <si>
    <t>×</t>
  </si>
  <si>
    <t>（小数点第２位まで、３位切捨て）</t>
    <rPh sb="1" eb="4">
      <t>ショウスウテン</t>
    </rPh>
    <rPh sb="4" eb="5">
      <t>ダイ</t>
    </rPh>
    <rPh sb="6" eb="7">
      <t>イ</t>
    </rPh>
    <rPh sb="11" eb="12">
      <t>イ</t>
    </rPh>
    <rPh sb="12" eb="14">
      <t>キリス</t>
    </rPh>
    <phoneticPr fontId="5"/>
  </si>
  <si>
    <t>いの町(旧吾北村)</t>
  </si>
  <si>
    <t>床面積</t>
    <rPh sb="0" eb="3">
      <t>ユカメンセキ</t>
    </rPh>
    <phoneticPr fontId="5"/>
  </si>
  <si>
    <t>平面図の
窓番号</t>
    <rPh sb="0" eb="3">
      <t>ヘイメンズ</t>
    </rPh>
    <rPh sb="5" eb="6">
      <t>マド</t>
    </rPh>
    <rPh sb="6" eb="8">
      <t>バンゴウ</t>
    </rPh>
    <phoneticPr fontId="5"/>
  </si>
  <si>
    <t>種別</t>
    <rPh sb="0" eb="2">
      <t>シュベツ</t>
    </rPh>
    <phoneticPr fontId="5"/>
  </si>
  <si>
    <t>１F</t>
  </si>
  <si>
    <t>２Ｆ</t>
  </si>
  <si>
    <t>（地下</t>
    <rPh sb="1" eb="3">
      <t>チカ</t>
    </rPh>
    <phoneticPr fontId="5"/>
  </si>
  <si>
    <t>％</t>
  </si>
  <si>
    <t>　㎡</t>
  </si>
  <si>
    <t>３Ｆ</t>
  </si>
  <si>
    <t>合計</t>
    <rPh sb="0" eb="2">
      <t>ゴウケイ</t>
    </rPh>
    <phoneticPr fontId="5"/>
  </si>
  <si>
    <t/>
  </si>
  <si>
    <t>計</t>
    <rPh sb="0" eb="1">
      <t>ケイ</t>
    </rPh>
    <phoneticPr fontId="5"/>
  </si>
  <si>
    <t>グレード</t>
  </si>
  <si>
    <t>いの町（旧本川村)</t>
  </si>
  <si>
    <t>日</t>
    <rPh sb="0" eb="1">
      <t>ニチ</t>
    </rPh>
    <phoneticPr fontId="5"/>
  </si>
  <si>
    <t>天井×外壁×窓</t>
  </si>
  <si>
    <t>香美市</t>
    <rPh sb="0" eb="3">
      <t>カミシ</t>
    </rPh>
    <phoneticPr fontId="5"/>
  </si>
  <si>
    <t>／</t>
  </si>
  <si>
    <t>天井</t>
    <rPh sb="0" eb="2">
      <t>テンジョウ</t>
    </rPh>
    <phoneticPr fontId="5"/>
  </si>
  <si>
    <t>住　所</t>
    <rPh sb="0" eb="1">
      <t>ジュウ</t>
    </rPh>
    <rPh sb="2" eb="3">
      <t>トコロ</t>
    </rPh>
    <phoneticPr fontId="5"/>
  </si>
  <si>
    <t>窓</t>
  </si>
  <si>
    <t>税率10％</t>
    <rPh sb="0" eb="2">
      <t>ゼイリツ</t>
    </rPh>
    <phoneticPr fontId="5"/>
  </si>
  <si>
    <t>求積表
番号</t>
    <rPh sb="0" eb="1">
      <t>キュウ</t>
    </rPh>
    <rPh sb="1" eb="2">
      <t>セキ</t>
    </rPh>
    <rPh sb="2" eb="3">
      <t>ヒョウ</t>
    </rPh>
    <rPh sb="4" eb="6">
      <t>バンゴウ</t>
    </rPh>
    <phoneticPr fontId="5"/>
  </si>
  <si>
    <t>登録番号</t>
    <rPh sb="0" eb="2">
      <t>トウロク</t>
    </rPh>
    <rPh sb="2" eb="4">
      <t>バンゴウ</t>
    </rPh>
    <phoneticPr fontId="5"/>
  </si>
  <si>
    <t>メーカー名</t>
    <rPh sb="4" eb="5">
      <t>メイ</t>
    </rPh>
    <phoneticPr fontId="5"/>
  </si>
  <si>
    <t>製品名</t>
    <rPh sb="0" eb="3">
      <t>セイヒンメイ</t>
    </rPh>
    <phoneticPr fontId="5"/>
  </si>
  <si>
    <t>性能
判定</t>
    <rPh sb="0" eb="2">
      <t>セイノウ</t>
    </rPh>
    <rPh sb="3" eb="5">
      <t>ハンテイ</t>
    </rPh>
    <phoneticPr fontId="5"/>
  </si>
  <si>
    <t>一層目</t>
    <rPh sb="0" eb="2">
      <t>イッソウ</t>
    </rPh>
    <rPh sb="2" eb="3">
      <t>メ</t>
    </rPh>
    <phoneticPr fontId="5"/>
  </si>
  <si>
    <t>部位</t>
    <rPh sb="0" eb="1">
      <t>ブ</t>
    </rPh>
    <rPh sb="1" eb="2">
      <t>クライ</t>
    </rPh>
    <phoneticPr fontId="5"/>
  </si>
  <si>
    <t>消費税</t>
    <rPh sb="0" eb="3">
      <t>ショウヒゼイ</t>
    </rPh>
    <phoneticPr fontId="5"/>
  </si>
  <si>
    <t>天井×床</t>
  </si>
  <si>
    <t>外壁×窓</t>
  </si>
  <si>
    <t>W2</t>
  </si>
  <si>
    <t>天井×外壁×床×窓</t>
  </si>
  <si>
    <t>W5</t>
  </si>
  <si>
    <t>【補助金交付申請額の算出】</t>
    <rPh sb="1" eb="4">
      <t>ホジョキン</t>
    </rPh>
    <rPh sb="4" eb="6">
      <t>コウフ</t>
    </rPh>
    <rPh sb="6" eb="9">
      <t>シンセイガク</t>
    </rPh>
    <rPh sb="10" eb="12">
      <t>サンシュツ</t>
    </rPh>
    <phoneticPr fontId="5"/>
  </si>
  <si>
    <t>内窓取付</t>
  </si>
  <si>
    <t>総　括　表</t>
    <rPh sb="0" eb="1">
      <t>ソウ</t>
    </rPh>
    <rPh sb="2" eb="3">
      <t>カツ</t>
    </rPh>
    <rPh sb="4" eb="5">
      <t>ヒョウ</t>
    </rPh>
    <phoneticPr fontId="5"/>
  </si>
  <si>
    <t>いの町（旧伊野町）</t>
  </si>
  <si>
    <t>外壁×床</t>
  </si>
  <si>
    <t>施工
部分</t>
    <rPh sb="0" eb="1">
      <t>シ</t>
    </rPh>
    <rPh sb="1" eb="2">
      <t>コウ</t>
    </rPh>
    <rPh sb="3" eb="5">
      <t>ブブン</t>
    </rPh>
    <phoneticPr fontId="5"/>
  </si>
  <si>
    <t>天井×床×窓</t>
  </si>
  <si>
    <r>
      <t xml:space="preserve">熱伝
導率
</t>
    </r>
    <r>
      <rPr>
        <sz val="10"/>
        <color auto="1"/>
        <rFont val="ＭＳ Ｐゴシック"/>
      </rPr>
      <t>（λ値）</t>
    </r>
    <rPh sb="0" eb="1">
      <t>ネツ</t>
    </rPh>
    <rPh sb="1" eb="2">
      <t>デン</t>
    </rPh>
    <rPh sb="3" eb="5">
      <t>シルベリツ</t>
    </rPh>
    <rPh sb="8" eb="9">
      <t>チ</t>
    </rPh>
    <phoneticPr fontId="5"/>
  </si>
  <si>
    <t>⑤</t>
  </si>
  <si>
    <t>氏　名</t>
    <rPh sb="0" eb="1">
      <t>シ</t>
    </rPh>
    <rPh sb="2" eb="3">
      <t>ナ</t>
    </rPh>
    <phoneticPr fontId="5"/>
  </si>
  <si>
    <t>天井×外壁×床</t>
  </si>
  <si>
    <t>外壁×床×窓</t>
  </si>
  <si>
    <t>天井×外壁</t>
  </si>
  <si>
    <t>床×窓</t>
  </si>
  <si>
    <t>地域区分</t>
    <rPh sb="0" eb="2">
      <t>ちいき</t>
    </rPh>
    <rPh sb="2" eb="4">
      <t>くぶん</t>
    </rPh>
    <phoneticPr fontId="31" type="Hiragana"/>
  </si>
  <si>
    <t>地域</t>
    <rPh sb="0" eb="2">
      <t>ちいき</t>
    </rPh>
    <phoneticPr fontId="31" type="Hiragana"/>
  </si>
  <si>
    <t>諸給与、法定福利費、修繕維持費、事務用品費、通信交通費　等</t>
    <rPh sb="0" eb="1">
      <t>ショ</t>
    </rPh>
    <rPh sb="1" eb="3">
      <t>キュウヨ</t>
    </rPh>
    <rPh sb="4" eb="6">
      <t>ホウテイ</t>
    </rPh>
    <rPh sb="6" eb="9">
      <t>フクリヒ</t>
    </rPh>
    <rPh sb="10" eb="12">
      <t>シュウゼン</t>
    </rPh>
    <rPh sb="12" eb="15">
      <t>イジヒ</t>
    </rPh>
    <rPh sb="16" eb="18">
      <t>ジム</t>
    </rPh>
    <rPh sb="18" eb="20">
      <t>ヨウヒン</t>
    </rPh>
    <rPh sb="20" eb="21">
      <t>ヒ</t>
    </rPh>
    <rPh sb="22" eb="24">
      <t>ツウシン</t>
    </rPh>
    <rPh sb="24" eb="27">
      <t>コウツウヒ</t>
    </rPh>
    <rPh sb="28" eb="29">
      <t>ナド</t>
    </rPh>
    <phoneticPr fontId="5"/>
  </si>
  <si>
    <t>提出日：令和</t>
    <rPh sb="0" eb="2">
      <t>テイシュツ</t>
    </rPh>
    <rPh sb="2" eb="3">
      <t>ビ</t>
    </rPh>
    <rPh sb="4" eb="6">
      <t>レイワ</t>
    </rPh>
    <phoneticPr fontId="5"/>
  </si>
  <si>
    <r>
      <t>記入上の注意</t>
    </r>
    <r>
      <rPr>
        <sz val="11"/>
        <color auto="1"/>
        <rFont val="ＭＳ Ｐゴシック"/>
      </rPr>
      <t xml:space="preserve">
【全体】
・黄色のセルは全て入力（階毎の床面積は面積のある階のみ）
・黄色以外の個所は入力及び変更禁止
【住宅の概要】
・床面積：提出書類の求積表で算出した各面積を転記
・補助対象床面積合計：提出書類の求積表で算出した面積を転記
・地域区分：対象住宅の所在地域を選択
【改修方法】
・改修部位：改修する部位の数を選択
・組合せ番号：公募要領のエネルギー計算結果早見表使用の該当する組合せ番号を入力してください。
</t>
    </r>
    <r>
      <rPr>
        <b/>
        <sz val="11"/>
        <color auto="1"/>
        <rFont val="ＭＳ Ｐゴシック"/>
      </rPr>
      <t>＜補助金交付申請額の算出＞</t>
    </r>
    <r>
      <rPr>
        <sz val="11"/>
        <color auto="1"/>
        <rFont val="ＭＳ Ｐゴシック"/>
      </rPr>
      <t xml:space="preserve">　
【見積書による補助対象経費】
・事業を行うために直接必要な経費のみを対象とする
・見積書に記載された明細を表の①から⑦までの費目に分類して入力
</t>
    </r>
    <r>
      <rPr>
        <b/>
        <sz val="11"/>
        <color auto="1"/>
        <rFont val="ＭＳ Ｐゴシック"/>
      </rPr>
      <t>＜補助金交付申請額の算出＞</t>
    </r>
    <r>
      <rPr>
        <sz val="11"/>
        <color auto="1"/>
        <rFont val="ＭＳ Ｐゴシック"/>
      </rPr>
      <t xml:space="preserve">
・自動計算のため作業不要</t>
    </r>
    <rPh sb="25" eb="26">
      <t>カイ</t>
    </rPh>
    <rPh sb="26" eb="27">
      <t>ゴト</t>
    </rPh>
    <rPh sb="28" eb="29">
      <t>ユカ</t>
    </rPh>
    <rPh sb="29" eb="31">
      <t>メンセキ</t>
    </rPh>
    <rPh sb="32" eb="34">
      <t>メンセキ</t>
    </rPh>
    <rPh sb="37" eb="38">
      <t>カイ</t>
    </rPh>
    <rPh sb="51" eb="53">
      <t>ニュウリョク</t>
    </rPh>
    <rPh sb="53" eb="54">
      <t>オヨ</t>
    </rPh>
    <rPh sb="277" eb="279">
      <t>キサイ</t>
    </rPh>
    <rPh sb="282" eb="284">
      <t>メイサイ</t>
    </rPh>
    <rPh sb="285" eb="286">
      <t>ヒョウ</t>
    </rPh>
    <rPh sb="320" eb="322">
      <t>ジドウ</t>
    </rPh>
    <rPh sb="322" eb="324">
      <t>ケイサン</t>
    </rPh>
    <rPh sb="327" eb="329">
      <t>サギョウ</t>
    </rPh>
    <rPh sb="329" eb="331">
      <t>フヨウ</t>
    </rPh>
    <phoneticPr fontId="5"/>
  </si>
  <si>
    <t>馬路村</t>
    <rPh sb="0" eb="3">
      <t>ウマジムラ</t>
    </rPh>
    <phoneticPr fontId="5"/>
  </si>
  <si>
    <t>改修部位</t>
    <rPh sb="0" eb="2">
      <t>カイシュウ</t>
    </rPh>
    <rPh sb="2" eb="4">
      <t>ブイ</t>
    </rPh>
    <phoneticPr fontId="5"/>
  </si>
  <si>
    <t>組合せ番号</t>
    <rPh sb="0" eb="2">
      <t>クミアワ</t>
    </rPh>
    <rPh sb="3" eb="5">
      <t>バンゴウ</t>
    </rPh>
    <phoneticPr fontId="5"/>
  </si>
  <si>
    <t>・事業を行うために直接必要な経費のみを対象とし、見積書を元に下表の費目に分類して入力。</t>
    <rPh sb="1" eb="3">
      <t>ジギョウ</t>
    </rPh>
    <rPh sb="4" eb="5">
      <t>オコナ</t>
    </rPh>
    <rPh sb="9" eb="11">
      <t>チョクセツ</t>
    </rPh>
    <rPh sb="11" eb="13">
      <t>ヒツヨウ</t>
    </rPh>
    <rPh sb="14" eb="16">
      <t>ケイヒ</t>
    </rPh>
    <rPh sb="19" eb="21">
      <t>タイショウ</t>
    </rPh>
    <rPh sb="24" eb="27">
      <t>ミツモリショ</t>
    </rPh>
    <rPh sb="28" eb="29">
      <t>モト</t>
    </rPh>
    <rPh sb="30" eb="32">
      <t>カヒョウ</t>
    </rPh>
    <rPh sb="33" eb="35">
      <t>ヒモク</t>
    </rPh>
    <rPh sb="36" eb="38">
      <t>ブンルイ</t>
    </rPh>
    <rPh sb="40" eb="42">
      <t>ニュウリョク</t>
    </rPh>
    <phoneticPr fontId="5"/>
  </si>
  <si>
    <t>補助対象経費合計（Ａ）</t>
    <rPh sb="4" eb="6">
      <t>ケイヒ</t>
    </rPh>
    <rPh sb="6" eb="8">
      <t>ゴウケイ</t>
    </rPh>
    <phoneticPr fontId="5"/>
  </si>
  <si>
    <t>仁淀川町</t>
    <rPh sb="0" eb="4">
      <t>ニヨドガワチョウ</t>
    </rPh>
    <phoneticPr fontId="5"/>
  </si>
  <si>
    <t>木造</t>
    <rPh sb="0" eb="2">
      <t>モクゾウ</t>
    </rPh>
    <phoneticPr fontId="5"/>
  </si>
  <si>
    <t>最低改修率</t>
    <rPh sb="0" eb="2">
      <t>サイテイ</t>
    </rPh>
    <rPh sb="2" eb="5">
      <t>カイシュウリツ</t>
    </rPh>
    <phoneticPr fontId="5"/>
  </si>
  <si>
    <t>見積書による補助対象経費</t>
    <rPh sb="0" eb="3">
      <t>ミツモリショ</t>
    </rPh>
    <rPh sb="10" eb="12">
      <t>ケイヒ</t>
    </rPh>
    <phoneticPr fontId="5"/>
  </si>
  <si>
    <t>性能総合判定</t>
    <rPh sb="0" eb="6">
      <t>セイノウソウ</t>
    </rPh>
    <phoneticPr fontId="5"/>
  </si>
  <si>
    <t>合計
熱抵
抗値</t>
    <rPh sb="0" eb="2">
      <t>ゴウケイ</t>
    </rPh>
    <rPh sb="3" eb="4">
      <t>ネツ</t>
    </rPh>
    <rPh sb="4" eb="5">
      <t>テイ</t>
    </rPh>
    <rPh sb="6" eb="7">
      <t>コウ</t>
    </rPh>
    <rPh sb="7" eb="8">
      <t>チ</t>
    </rPh>
    <phoneticPr fontId="5"/>
  </si>
  <si>
    <t>申請者氏名</t>
    <rPh sb="0" eb="3">
      <t>シンセイシャ</t>
    </rPh>
    <rPh sb="3" eb="5">
      <t>シメイ</t>
    </rPh>
    <phoneticPr fontId="5"/>
  </si>
  <si>
    <t>構　造</t>
    <rPh sb="0" eb="1">
      <t>コウ</t>
    </rPh>
    <rPh sb="2" eb="3">
      <t>ツクリ</t>
    </rPh>
    <phoneticPr fontId="5"/>
  </si>
  <si>
    <t>充填</t>
    <rPh sb="0" eb="2">
      <t>ジュウテン</t>
    </rPh>
    <phoneticPr fontId="5"/>
  </si>
  <si>
    <t>①</t>
  </si>
  <si>
    <t>明　細　書　　【　天井（断熱材）　】</t>
    <rPh sb="0" eb="1">
      <t>アキラ</t>
    </rPh>
    <rPh sb="2" eb="3">
      <t>ホソ</t>
    </rPh>
    <rPh sb="4" eb="5">
      <t>ショ</t>
    </rPh>
    <rPh sb="9" eb="11">
      <t>テンジョウ</t>
    </rPh>
    <rPh sb="12" eb="13">
      <t>ダン</t>
    </rPh>
    <rPh sb="13" eb="14">
      <t>ネツ</t>
    </rPh>
    <rPh sb="14" eb="15">
      <t>ザイ</t>
    </rPh>
    <phoneticPr fontId="5"/>
  </si>
  <si>
    <t>外張・内張</t>
  </si>
  <si>
    <t>改修方法</t>
    <rPh sb="0" eb="1">
      <t>アラタメ</t>
    </rPh>
    <rPh sb="1" eb="2">
      <t>オサム</t>
    </rPh>
    <rPh sb="2" eb="3">
      <t>カタ</t>
    </rPh>
    <rPh sb="3" eb="4">
      <t>ホウ</t>
    </rPh>
    <phoneticPr fontId="5"/>
  </si>
  <si>
    <t>施工
方法</t>
    <rPh sb="0" eb="1">
      <t>シ</t>
    </rPh>
    <rPh sb="1" eb="2">
      <t>コウ</t>
    </rPh>
    <rPh sb="3" eb="5">
      <t>ホウホウ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</si>
  <si>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</si>
  <si>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</si>
  <si>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本工事費（間接工事費）</t>
    <rPh sb="0" eb="3">
      <t>ホンコウジ</t>
    </rPh>
    <rPh sb="3" eb="4">
      <t>ヒ</t>
    </rPh>
    <rPh sb="5" eb="7">
      <t>カンセツ</t>
    </rPh>
    <rPh sb="7" eb="10">
      <t>コウジヒ</t>
    </rPh>
    <phoneticPr fontId="5"/>
  </si>
  <si>
    <t>付帯工事費</t>
    <rPh sb="0" eb="2">
      <t>フタイ</t>
    </rPh>
    <rPh sb="2" eb="5">
      <t>コウジヒ</t>
    </rPh>
    <phoneticPr fontId="5"/>
  </si>
  <si>
    <t>住宅の概要</t>
    <rPh sb="0" eb="2">
      <t>ジュウタク</t>
    </rPh>
    <rPh sb="3" eb="5">
      <t>ガイヨウ</t>
    </rPh>
    <phoneticPr fontId="5"/>
  </si>
  <si>
    <t>申　請　者</t>
    <rPh sb="0" eb="1">
      <t>シン</t>
    </rPh>
    <rPh sb="2" eb="3">
      <t>ショウ</t>
    </rPh>
    <rPh sb="4" eb="5">
      <t>モノ</t>
    </rPh>
    <phoneticPr fontId="5"/>
  </si>
  <si>
    <t>地域区分番号</t>
    <rPh sb="0" eb="2">
      <t>チイキ</t>
    </rPh>
    <rPh sb="2" eb="4">
      <t>クブン</t>
    </rPh>
    <rPh sb="4" eb="6">
      <t>バンゴウ</t>
    </rPh>
    <phoneticPr fontId="5"/>
  </si>
  <si>
    <t>実施改修率</t>
    <rPh sb="0" eb="2">
      <t>ジッシ</t>
    </rPh>
    <rPh sb="2" eb="4">
      <t>カイシュウ</t>
    </rPh>
    <rPh sb="4" eb="5">
      <t>リツ</t>
    </rPh>
    <phoneticPr fontId="5"/>
  </si>
  <si>
    <t xml:space="preserve">
＜補助対象経費の算出＞</t>
    <rPh sb="6" eb="8">
      <t>ケイヒ</t>
    </rPh>
    <rPh sb="9" eb="11">
      <t>サンシュツ</t>
    </rPh>
    <phoneticPr fontId="5"/>
  </si>
  <si>
    <t>・地域区分が５・６・７の場合は下記いずれかの数値も満たすこと（４地域は対象外）</t>
    <rPh sb="1" eb="3">
      <t>チイキ</t>
    </rPh>
    <rPh sb="3" eb="5">
      <t>クブン</t>
    </rPh>
    <rPh sb="12" eb="14">
      <t>バアイ</t>
    </rPh>
    <rPh sb="15" eb="17">
      <t>カキ</t>
    </rPh>
    <rPh sb="22" eb="24">
      <t>スウチ</t>
    </rPh>
    <rPh sb="25" eb="26">
      <t>ミ</t>
    </rPh>
    <rPh sb="32" eb="34">
      <t>チイキ</t>
    </rPh>
    <rPh sb="35" eb="38">
      <t>タイショウガイ</t>
    </rPh>
    <phoneticPr fontId="5"/>
  </si>
  <si>
    <t>【注意】・求積表番号は求積表との整合性をとり、入力して下さい。</t>
    <rPh sb="1" eb="3">
      <t>チュウイ</t>
    </rPh>
    <rPh sb="5" eb="6">
      <t>キュウ</t>
    </rPh>
    <rPh sb="6" eb="7">
      <t>セキ</t>
    </rPh>
    <rPh sb="7" eb="8">
      <t>ヒョウ</t>
    </rPh>
    <rPh sb="8" eb="10">
      <t>バンゴウ</t>
    </rPh>
    <rPh sb="11" eb="12">
      <t>キュウ</t>
    </rPh>
    <rPh sb="12" eb="13">
      <t>セキ</t>
    </rPh>
    <rPh sb="13" eb="14">
      <t>ヒョウ</t>
    </rPh>
    <rPh sb="16" eb="19">
      <t>セイゴウセイ</t>
    </rPh>
    <rPh sb="23" eb="25">
      <t>ニュウリョク</t>
    </rPh>
    <rPh sb="27" eb="28">
      <t>クダ</t>
    </rPh>
    <phoneticPr fontId="5"/>
  </si>
  <si>
    <r>
      <t>施</t>
    </r>
    <r>
      <rPr>
        <sz val="11"/>
        <color auto="1"/>
        <rFont val="ＭＳ Ｐゴシック"/>
      </rPr>
      <t xml:space="preserve">工
面積
</t>
    </r>
    <r>
      <rPr>
        <sz val="10"/>
        <color auto="1"/>
        <rFont val="ＭＳ Ｐゴシック"/>
      </rPr>
      <t>（㎡）</t>
    </r>
    <rPh sb="0" eb="2">
      <t>セコウ</t>
    </rPh>
    <rPh sb="3" eb="5">
      <t>メンセキ</t>
    </rPh>
    <phoneticPr fontId="5"/>
  </si>
  <si>
    <r>
      <t xml:space="preserve">熱抵
抗値
</t>
    </r>
    <r>
      <rPr>
        <sz val="10"/>
        <color auto="1"/>
        <rFont val="ＭＳ Ｐゴシック"/>
      </rPr>
      <t>（R値）</t>
    </r>
    <rPh sb="0" eb="1">
      <t>ネツ</t>
    </rPh>
    <rPh sb="1" eb="2">
      <t>テイ</t>
    </rPh>
    <rPh sb="3" eb="5">
      <t>コウアタイ</t>
    </rPh>
    <rPh sb="8" eb="9">
      <t>チ</t>
    </rPh>
    <phoneticPr fontId="5"/>
  </si>
  <si>
    <r>
      <t xml:space="preserve">厚み
</t>
    </r>
    <r>
      <rPr>
        <sz val="10"/>
        <color auto="1"/>
        <rFont val="ＭＳ Ｐゴシック"/>
      </rPr>
      <t>(mm)</t>
    </r>
    <rPh sb="0" eb="1">
      <t>アツ</t>
    </rPh>
    <phoneticPr fontId="5"/>
  </si>
  <si>
    <t>明　細　書　【　窓（カバー工法窓取付・外窓交換）　】</t>
    <rPh sb="0" eb="1">
      <t>アキラ</t>
    </rPh>
    <rPh sb="2" eb="3">
      <t>ホソ</t>
    </rPh>
    <rPh sb="4" eb="5">
      <t>ショ</t>
    </rPh>
    <rPh sb="8" eb="9">
      <t>マド</t>
    </rPh>
    <phoneticPr fontId="5"/>
  </si>
  <si>
    <t>木造用基準熱抵抗値
（R値）</t>
    <rPh sb="0" eb="2">
      <t>モクゾウ</t>
    </rPh>
    <rPh sb="2" eb="3">
      <t>ヨウ</t>
    </rPh>
    <rPh sb="3" eb="5">
      <t>キジュン</t>
    </rPh>
    <phoneticPr fontId="5"/>
  </si>
  <si>
    <t>明　細　書　　【　外壁（断熱材）　】</t>
    <rPh sb="0" eb="1">
      <t>アキラ</t>
    </rPh>
    <rPh sb="2" eb="3">
      <t>ホソ</t>
    </rPh>
    <rPh sb="4" eb="5">
      <t>ショ</t>
    </rPh>
    <phoneticPr fontId="5"/>
  </si>
  <si>
    <t>天　　　井</t>
    <rPh sb="0" eb="1">
      <t>テン</t>
    </rPh>
    <rPh sb="4" eb="5">
      <t>イ</t>
    </rPh>
    <phoneticPr fontId="5"/>
  </si>
  <si>
    <r>
      <t xml:space="preserve">玄関ドアの補助対象経費
</t>
    </r>
    <r>
      <rPr>
        <sz val="9"/>
        <color auto="1"/>
        <rFont val="ＭＳ Ｐゴシック"/>
      </rPr>
      <t>（①の合計と15万円のいずれか低い金額）</t>
    </r>
    <rPh sb="0" eb="2">
      <t>ゲンカン</t>
    </rPh>
    <rPh sb="5" eb="7">
      <t>ホジョ</t>
    </rPh>
    <rPh sb="7" eb="9">
      <t>タイショウ</t>
    </rPh>
    <rPh sb="9" eb="11">
      <t>ケイヒ</t>
    </rPh>
    <rPh sb="11" eb="12">
      <t>テイガク</t>
    </rPh>
    <rPh sb="15" eb="17">
      <t>ゴウケイ</t>
    </rPh>
    <rPh sb="20" eb="22">
      <t>マンエン</t>
    </rPh>
    <rPh sb="27" eb="28">
      <t>ヒク</t>
    </rPh>
    <rPh sb="29" eb="31">
      <t>キンガク</t>
    </rPh>
    <phoneticPr fontId="5"/>
  </si>
  <si>
    <r>
      <t>記入上の注意</t>
    </r>
    <r>
      <rPr>
        <sz val="11"/>
        <color auto="1"/>
        <rFont val="ＭＳ Ｐゴシック"/>
      </rPr>
      <t xml:space="preserve">
・行が足りない場合は、</t>
    </r>
    <r>
      <rPr>
        <b/>
        <u/>
        <sz val="11"/>
        <color auto="1"/>
        <rFont val="ＭＳ Ｐゴシック"/>
      </rPr>
      <t>シートをコピーして作成</t>
    </r>
    <r>
      <rPr>
        <sz val="11"/>
        <color auto="1"/>
        <rFont val="ＭＳ Ｐゴシック"/>
      </rPr>
      <t>してください。行の挿入はできません。
【仕様断熱材】
・使用する断熱材製品は、必ず（公財）北海道環境財団の専用ページ（※１）で公開されている「補助対象製品一覧」に掲載されている製品を使用すること。
　　※１「補助対象製品一覧」（財団の専用ページ）⇒　https://ekes.jp
【求積表番号】
・提出書類の求積表の該当番号を入力（半角数字）
【種別】
・使用する断熱材の種別を「吹込・吹付」、「吹込・吹付以外」「真空断熱材」から選択
・「吹込・吹付」を選択した場合は「２層目」の文字が「施工業者」に変わるため、同行の「メーカー名」（黄色く示されるセル）に施工業者名を記入、「製品名」（黄色く示されるセル）に施工業者所在地の都道府県名を記入
【登録番号、メーカー名、製品名、熱伝導率（λ値）】
・（公財）北海道環境財団の専用ページ（※１）で公開されている「補助対象製品一覧」を参照のうえ入力　
　※登録番号及び熱伝導率は半角英数字で入力
【厚み】
・使用する断熱材の厚みを入力（半角数字で入力）
【施工面積】
・提出書類の求積表で求めた施工面積を転記（半角数字で入力、小数点第二位未満切り捨て）
【施工方法】
・仕様断熱材の施工方法を「充填」または「外張・内張]から選択</t>
    </r>
    <rPh sb="451" eb="453">
      <t>ニュウリョク</t>
    </rPh>
    <rPh sb="480" eb="482">
      <t>ニュウリョク</t>
    </rPh>
    <rPh sb="521" eb="524">
      <t>ショウスウテン</t>
    </rPh>
    <rPh sb="524" eb="525">
      <t>ダイ</t>
    </rPh>
    <rPh sb="525" eb="527">
      <t>ニイ</t>
    </rPh>
    <rPh sb="527" eb="529">
      <t>ミマン</t>
    </rPh>
    <rPh sb="529" eb="530">
      <t>キ</t>
    </rPh>
    <rPh sb="531" eb="532">
      <t>ス</t>
    </rPh>
    <phoneticPr fontId="5"/>
  </si>
  <si>
    <t>屋根</t>
    <rPh sb="0" eb="2">
      <t>ヤネ</t>
    </rPh>
    <phoneticPr fontId="5"/>
  </si>
  <si>
    <t>外気に接する部分</t>
    <rPh sb="0" eb="2">
      <t>ガイキ</t>
    </rPh>
    <rPh sb="3" eb="4">
      <t>セッ</t>
    </rPh>
    <rPh sb="6" eb="8">
      <t>ブブン</t>
    </rPh>
    <phoneticPr fontId="5"/>
  </si>
  <si>
    <t>費　　目</t>
    <rPh sb="0" eb="1">
      <t>ヒ</t>
    </rPh>
    <rPh sb="3" eb="4">
      <t>メ</t>
    </rPh>
    <phoneticPr fontId="5"/>
  </si>
  <si>
    <t>共通仮設費</t>
    <rPh sb="0" eb="2">
      <t>キョウツウ</t>
    </rPh>
    <rPh sb="2" eb="4">
      <t>カセツ</t>
    </rPh>
    <rPh sb="4" eb="5">
      <t>ヒ</t>
    </rPh>
    <phoneticPr fontId="5"/>
  </si>
  <si>
    <t>現場管理費</t>
    <rPh sb="0" eb="2">
      <t>ゲンバ</t>
    </rPh>
    <rPh sb="2" eb="5">
      <t>カンリヒ</t>
    </rPh>
    <phoneticPr fontId="5"/>
  </si>
  <si>
    <t>一般管理費</t>
    <rPh sb="0" eb="2">
      <t>イッパン</t>
    </rPh>
    <rPh sb="2" eb="5">
      <t>カンリヒ</t>
    </rPh>
    <phoneticPr fontId="5"/>
  </si>
  <si>
    <t>測量及試験費</t>
    <rPh sb="0" eb="2">
      <t>ソクリョウ</t>
    </rPh>
    <rPh sb="2" eb="3">
      <t>オヨ</t>
    </rPh>
    <rPh sb="3" eb="5">
      <t>シケン</t>
    </rPh>
    <rPh sb="5" eb="6">
      <t>ヒ</t>
    </rPh>
    <phoneticPr fontId="5"/>
  </si>
  <si>
    <t>三原村</t>
    <rPh sb="0" eb="3">
      <t>ミハラムラ</t>
    </rPh>
    <phoneticPr fontId="5"/>
  </si>
  <si>
    <t>本工事費（直接工事費）</t>
    <rPh sb="0" eb="3">
      <t>ホンコウジ</t>
    </rPh>
    <rPh sb="3" eb="4">
      <t>ヒ</t>
    </rPh>
    <rPh sb="5" eb="7">
      <t>チョクセツ</t>
    </rPh>
    <rPh sb="7" eb="10">
      <t>コウジヒ</t>
    </rPh>
    <phoneticPr fontId="5"/>
  </si>
  <si>
    <t>②</t>
  </si>
  <si>
    <t>③</t>
  </si>
  <si>
    <t>労務管理費、水道光熱費、消耗品費、通信交通費　等</t>
    <rPh sb="0" eb="2">
      <t>ロウム</t>
    </rPh>
    <rPh sb="2" eb="5">
      <t>カンリヒ</t>
    </rPh>
    <rPh sb="6" eb="8">
      <t>スイドウ</t>
    </rPh>
    <rPh sb="8" eb="11">
      <t>コウネツヒ</t>
    </rPh>
    <rPh sb="12" eb="15">
      <t>ショウモウヒン</t>
    </rPh>
    <rPh sb="15" eb="16">
      <t>ヒ</t>
    </rPh>
    <rPh sb="17" eb="19">
      <t>ツウシン</t>
    </rPh>
    <rPh sb="19" eb="22">
      <t>コウツウヒ</t>
    </rPh>
    <rPh sb="23" eb="24">
      <t>ナド</t>
    </rPh>
    <phoneticPr fontId="5"/>
  </si>
  <si>
    <t>⑥</t>
  </si>
  <si>
    <t>⑦</t>
  </si>
  <si>
    <t>備　　考</t>
    <rPh sb="0" eb="1">
      <t>ビ</t>
    </rPh>
    <rPh sb="3" eb="4">
      <t>コウ</t>
    </rPh>
    <phoneticPr fontId="5"/>
  </si>
  <si>
    <t>本工事に付随する工事に要する必要最小限度の経費（本工事費に準じて算定）</t>
    <rPh sb="0" eb="3">
      <t>ホンコウジ</t>
    </rPh>
    <rPh sb="4" eb="6">
      <t>フズイ</t>
    </rPh>
    <rPh sb="8" eb="10">
      <t>コウジ</t>
    </rPh>
    <rPh sb="11" eb="12">
      <t>ヨウ</t>
    </rPh>
    <rPh sb="14" eb="16">
      <t>ヒツヨウ</t>
    </rPh>
    <rPh sb="16" eb="18">
      <t>サイショウ</t>
    </rPh>
    <rPh sb="18" eb="20">
      <t>ゲンド</t>
    </rPh>
    <rPh sb="21" eb="23">
      <t>ケイヒ</t>
    </rPh>
    <rPh sb="24" eb="27">
      <t>ホンコウジ</t>
    </rPh>
    <rPh sb="27" eb="28">
      <t>ヒ</t>
    </rPh>
    <rPh sb="29" eb="30">
      <t>ジュン</t>
    </rPh>
    <rPh sb="32" eb="34">
      <t>サンテイ</t>
    </rPh>
    <phoneticPr fontId="5"/>
  </si>
  <si>
    <t>材料の購入費、運搬費（保管料含む）、労務者に対する賃金等の人件費、光熱水費、電力費　等</t>
    <rPh sb="0" eb="2">
      <t>ザイリョウ</t>
    </rPh>
    <rPh sb="3" eb="6">
      <t>コウニュウヒ</t>
    </rPh>
    <rPh sb="7" eb="10">
      <t>ウンパンヒ</t>
    </rPh>
    <rPh sb="11" eb="14">
      <t>ホカンリョウ</t>
    </rPh>
    <rPh sb="14" eb="15">
      <t>フク</t>
    </rPh>
    <rPh sb="18" eb="20">
      <t>ロウム</t>
    </rPh>
    <rPh sb="20" eb="21">
      <t>シャ</t>
    </rPh>
    <rPh sb="22" eb="23">
      <t>タイ</t>
    </rPh>
    <rPh sb="25" eb="27">
      <t>チンギン</t>
    </rPh>
    <rPh sb="27" eb="28">
      <t>ナド</t>
    </rPh>
    <rPh sb="29" eb="32">
      <t>ジンケンヒ</t>
    </rPh>
    <rPh sb="33" eb="35">
      <t>コウネツ</t>
    </rPh>
    <rPh sb="35" eb="36">
      <t>スイ</t>
    </rPh>
    <rPh sb="36" eb="37">
      <t>ヒ</t>
    </rPh>
    <rPh sb="38" eb="40">
      <t>デンリョク</t>
    </rPh>
    <rPh sb="40" eb="41">
      <t>ヒ</t>
    </rPh>
    <rPh sb="42" eb="43">
      <t>ナド</t>
    </rPh>
    <phoneticPr fontId="5"/>
  </si>
  <si>
    <t>機械器具等の運搬移動費、準備片付け費用、機械の設置撤去費、技術管理費　等</t>
    <rPh sb="0" eb="2">
      <t>キカイ</t>
    </rPh>
    <rPh sb="2" eb="4">
      <t>キグ</t>
    </rPh>
    <rPh sb="4" eb="5">
      <t>ナド</t>
    </rPh>
    <rPh sb="6" eb="8">
      <t>ウンパン</t>
    </rPh>
    <rPh sb="8" eb="10">
      <t>イドウ</t>
    </rPh>
    <rPh sb="10" eb="11">
      <t>ヒ</t>
    </rPh>
    <rPh sb="12" eb="14">
      <t>ジュンビ</t>
    </rPh>
    <rPh sb="14" eb="16">
      <t>カタヅ</t>
    </rPh>
    <rPh sb="17" eb="19">
      <t>ヒヨウ</t>
    </rPh>
    <rPh sb="20" eb="22">
      <t>キカイ</t>
    </rPh>
    <rPh sb="23" eb="25">
      <t>セッチ</t>
    </rPh>
    <rPh sb="25" eb="27">
      <t>テッキョ</t>
    </rPh>
    <rPh sb="27" eb="28">
      <t>ヒ</t>
    </rPh>
    <rPh sb="29" eb="31">
      <t>ギジュツ</t>
    </rPh>
    <rPh sb="31" eb="34">
      <t>カンリヒ</t>
    </rPh>
    <rPh sb="35" eb="36">
      <t>ナド</t>
    </rPh>
    <phoneticPr fontId="5"/>
  </si>
  <si>
    <t>以下②から④までの合計</t>
    <rPh sb="0" eb="2">
      <t>イカ</t>
    </rPh>
    <rPh sb="9" eb="11">
      <t>ゴウケイ</t>
    </rPh>
    <phoneticPr fontId="5"/>
  </si>
  <si>
    <r>
      <t>補助率による計算（B）</t>
    </r>
    <r>
      <rPr>
        <sz val="10"/>
        <color auto="1"/>
        <rFont val="ＭＳ Ｐゴシック"/>
      </rPr>
      <t>　※（A）／３、1,000円未満切捨て</t>
    </r>
  </si>
  <si>
    <r>
      <t>補助金交付申請額</t>
    </r>
    <r>
      <rPr>
        <sz val="11"/>
        <color auto="1"/>
        <rFont val="ＭＳ Ｐゴシック"/>
      </rPr>
      <t>（Ｄ）　</t>
    </r>
    <r>
      <rPr>
        <sz val="10"/>
        <color auto="1"/>
        <rFont val="ＭＳ Ｐゴシック"/>
      </rPr>
      <t>※（Ｃ)又は120万円のいずれか低い金額</t>
    </r>
    <rPh sb="31" eb="32">
      <t>ガク</t>
    </rPh>
    <phoneticPr fontId="5"/>
  </si>
  <si>
    <t>外気
接触</t>
    <rPh sb="0" eb="2">
      <t>ガイキ</t>
    </rPh>
    <rPh sb="3" eb="5">
      <t>セッショク</t>
    </rPh>
    <phoneticPr fontId="5"/>
  </si>
  <si>
    <r>
      <t>記入上の注意</t>
    </r>
    <r>
      <rPr>
        <sz val="11"/>
        <color auto="1"/>
        <rFont val="ＭＳ Ｐゴシック"/>
      </rPr>
      <t xml:space="preserve">
・行が足りない場合は、</t>
    </r>
    <r>
      <rPr>
        <b/>
        <u/>
        <sz val="11"/>
        <color auto="1"/>
        <rFont val="ＭＳ Ｐゴシック"/>
      </rPr>
      <t>シートをコピーして作成</t>
    </r>
    <r>
      <rPr>
        <sz val="11"/>
        <color auto="1"/>
        <rFont val="ＭＳ Ｐゴシック"/>
      </rPr>
      <t>してください。行の挿入はできません。
【仕様断熱材】
・使用する断熱材製品は、必ず（公財）北海道環境財団の専用ページ（※１）で公開されている「補助対象製品一覧」に掲載されている製品を使用すること。
　　※１「補助対象製品一覧」（財団の専用ページ）⇒　https://ekes.jp
【求積表番号】
・提出書類の求積表の該当番号を入力（半角数字）
【種別】
・使用する断熱材の種別を「吹込・吹付」、「吹込・吹付以外」「真空断熱材」から選択
・「吹込・吹付」を選択した場合は「２層目」の文字が「施工業者」に変わるため、同行の「メーカー名」（黄色く示されるセル）に施工業者名を記入、「製品名」（黄色く示されるセル）に施工業者所在地の都道府県名を記入
【登録番号、メーカー名、製品名、熱伝導率（λ値）】
・（公財）北海道環境財団の専用ページ（※１）で公開されている「補助対象製品一覧」を参照のうえ入力　
　※登録番号及び熱伝導率は半角英数字で入力
【厚み】
・使用する断熱材の厚みを入力（半角数字で入力）
【施工面積】
・提出書類の求積表で求めた施工面積を転記（半角数字で入力、小数点第二位未満切り捨て）
【施工部分】
・断熱材を施工する部分を「天井」又は「屋根」から選択
【施工方法】
・仕様断熱材の施工方法を「充填」または「外張・内張]から選択</t>
    </r>
    <rPh sb="298" eb="299">
      <t>メイ</t>
    </rPh>
    <rPh sb="322" eb="325">
      <t>セイヒンメイ</t>
    </rPh>
    <rPh sb="327" eb="329">
      <t>キイロ</t>
    </rPh>
    <rPh sb="330" eb="331">
      <t>シメ</t>
    </rPh>
    <rPh sb="338" eb="342">
      <t>セコウギ</t>
    </rPh>
    <rPh sb="342" eb="344">
      <t>ショザイ</t>
    </rPh>
    <rPh sb="344" eb="345">
      <t>チ</t>
    </rPh>
    <rPh sb="346" eb="350">
      <t>トドウフケン</t>
    </rPh>
    <rPh sb="350" eb="351">
      <t>メイ</t>
    </rPh>
    <rPh sb="352" eb="354">
      <t>キニュウ</t>
    </rPh>
    <rPh sb="451" eb="453">
      <t>ニュウリョク</t>
    </rPh>
    <rPh sb="480" eb="482">
      <t>ニュウリョク</t>
    </rPh>
    <rPh sb="487" eb="488">
      <t>コウ</t>
    </rPh>
    <rPh sb="521" eb="524">
      <t>ショウスウテン</t>
    </rPh>
    <rPh sb="524" eb="525">
      <t>ダイ</t>
    </rPh>
    <rPh sb="525" eb="527">
      <t>ニイ</t>
    </rPh>
    <rPh sb="527" eb="529">
      <t>ミマン</t>
    </rPh>
    <rPh sb="529" eb="530">
      <t>キ</t>
    </rPh>
    <rPh sb="531" eb="532">
      <t>ス</t>
    </rPh>
    <rPh sb="537" eb="538">
      <t>シ</t>
    </rPh>
    <rPh sb="538" eb="539">
      <t>コウ</t>
    </rPh>
    <rPh sb="539" eb="541">
      <t>ブブン</t>
    </rPh>
    <rPh sb="544" eb="547">
      <t>ダンネツザイ</t>
    </rPh>
    <rPh sb="548" eb="549">
      <t>シ</t>
    </rPh>
    <rPh sb="549" eb="550">
      <t>コウ</t>
    </rPh>
    <rPh sb="552" eb="554">
      <t>ブブン</t>
    </rPh>
    <rPh sb="556" eb="558">
      <t>テンジョウ</t>
    </rPh>
    <rPh sb="559" eb="560">
      <t>マタ</t>
    </rPh>
    <rPh sb="562" eb="564">
      <t>ヤネ</t>
    </rPh>
    <rPh sb="567" eb="569">
      <t>センタク</t>
    </rPh>
    <phoneticPr fontId="5"/>
  </si>
  <si>
    <r>
      <t>記入上の注意</t>
    </r>
    <r>
      <rPr>
        <sz val="11"/>
        <color auto="1"/>
        <rFont val="ＭＳ Ｐゴシック"/>
      </rPr>
      <t xml:space="preserve">
・行が足りない場合は、</t>
    </r>
    <r>
      <rPr>
        <b/>
        <u/>
        <sz val="11"/>
        <color auto="1"/>
        <rFont val="ＭＳ Ｐゴシック"/>
      </rPr>
      <t>シートをコピーして作成</t>
    </r>
    <r>
      <rPr>
        <sz val="11"/>
        <color auto="1"/>
        <rFont val="ＭＳ Ｐゴシック"/>
      </rPr>
      <t>してください。行の挿入はできません。
【仕様断熱材】
・使用する断熱材製品は、必ず（公財）北海道環境財団の専用ページ（※１）で公開されている「補助対象製品一覧」に掲載されている製品を使用すること。
　　※１「補助対象製品一覧」（財団の専用ページ）⇒　https://ekes.jp
【求積表番号】
・提出書類の求積表の該当番号を入力（半角数字）
【種別】
・使用する断熱材の種別を「吹込・吹付」、「吹込・吹付以外」「真空断熱材」から選択
・「吹込・吹付」を選択した場合は「２層目」の文字が「施工業者」に変わるため、同行の「メーカー名」（黄色く示されるセル）に施工業者名を記入、「製品名」（黄色く示されるセル）に施工業者所在地の都道府県名を記入
【登録番号、メーカー名、製品名、熱伝導率（λ値）】
・（公財）北海道環境財団の専用ページ（※１）で公開されている「補助対象製品一覧」を参照のうえ入力　
　※登録番号及び熱伝導率は半角英数字で入力
【厚み】
・使用する断熱材の厚みを入力（半角数字で入力）
【施工面積】
・提出書類の求積表で求めた施工面積を転記（半角数字で入力、小数点第二位未満切り捨て）
【外気接触】
・施工部分の床が外気に接する部分の場合は「あり」、その他の部分の場合は「なし」を選択
【施工方法】
・仕様断熱材の施工方法を「充填」または「外張・内張]から選択
・外気接触の項目で「なし」を選択した場合は「充填」のみ選択可</t>
    </r>
    <rPh sb="451" eb="453">
      <t>ニュウリョク</t>
    </rPh>
    <rPh sb="480" eb="482">
      <t>ニュウリョク</t>
    </rPh>
    <rPh sb="521" eb="524">
      <t>ショウスウテン</t>
    </rPh>
    <rPh sb="524" eb="525">
      <t>ダイ</t>
    </rPh>
    <rPh sb="525" eb="527">
      <t>ニイ</t>
    </rPh>
    <rPh sb="527" eb="529">
      <t>ミマン</t>
    </rPh>
    <rPh sb="529" eb="530">
      <t>キ</t>
    </rPh>
    <rPh sb="531" eb="532">
      <t>ス</t>
    </rPh>
    <rPh sb="537" eb="539">
      <t>ガイキ</t>
    </rPh>
    <rPh sb="539" eb="541">
      <t>セッショク</t>
    </rPh>
    <rPh sb="544" eb="545">
      <t>シ</t>
    </rPh>
    <rPh sb="545" eb="546">
      <t>コウ</t>
    </rPh>
    <rPh sb="546" eb="548">
      <t>ブブン</t>
    </rPh>
    <rPh sb="549" eb="550">
      <t>ユカ</t>
    </rPh>
    <rPh sb="551" eb="553">
      <t>ガイキ</t>
    </rPh>
    <rPh sb="554" eb="555">
      <t>セッ</t>
    </rPh>
    <rPh sb="557" eb="559">
      <t>ブブン</t>
    </rPh>
    <rPh sb="560" eb="562">
      <t>バアイ</t>
    </rPh>
    <rPh sb="570" eb="571">
      <t>タ</t>
    </rPh>
    <rPh sb="572" eb="574">
      <t>ブブン</t>
    </rPh>
    <rPh sb="575" eb="577">
      <t>バアイ</t>
    </rPh>
    <rPh sb="583" eb="585">
      <t>センタク</t>
    </rPh>
    <rPh sb="626" eb="628">
      <t>ガイキ</t>
    </rPh>
    <rPh sb="628" eb="630">
      <t>セッショク</t>
    </rPh>
    <rPh sb="631" eb="633">
      <t>コウモク</t>
    </rPh>
    <rPh sb="639" eb="641">
      <t>センタク</t>
    </rPh>
    <rPh sb="643" eb="645">
      <t>バアイ</t>
    </rPh>
    <rPh sb="647" eb="649">
      <t>ジュウテン</t>
    </rPh>
    <rPh sb="652" eb="654">
      <t>センタク</t>
    </rPh>
    <rPh sb="654" eb="655">
      <t>カ</t>
    </rPh>
    <phoneticPr fontId="5"/>
  </si>
  <si>
    <t>佐川町</t>
    <rPh sb="0" eb="3">
      <t>サカワチョウ</t>
    </rPh>
    <phoneticPr fontId="5"/>
  </si>
  <si>
    <t>本山町</t>
    <rPh sb="0" eb="3">
      <t>モトヤマチョウ</t>
    </rPh>
    <phoneticPr fontId="5"/>
  </si>
  <si>
    <t>越知町</t>
    <rPh sb="0" eb="3">
      <t>オチチョウ</t>
    </rPh>
    <phoneticPr fontId="5"/>
  </si>
  <si>
    <t>日高村</t>
    <rPh sb="0" eb="3">
      <t>ヒダカムラ</t>
    </rPh>
    <phoneticPr fontId="5"/>
  </si>
  <si>
    <t>津野町</t>
    <rPh sb="0" eb="3">
      <t>ツノチョウ</t>
    </rPh>
    <phoneticPr fontId="5"/>
  </si>
  <si>
    <t>四万十町</t>
    <rPh sb="0" eb="4">
      <t>シマントチョウ</t>
    </rPh>
    <phoneticPr fontId="5"/>
  </si>
  <si>
    <t>カバー工法窓取付・外窓交換</t>
  </si>
  <si>
    <t>黒潮町</t>
    <rPh sb="0" eb="3">
      <t>クロシオチョウ</t>
    </rPh>
    <phoneticPr fontId="5"/>
  </si>
  <si>
    <t>大豊町</t>
    <rPh sb="0" eb="3">
      <t>オオトヨチョウ</t>
    </rPh>
    <phoneticPr fontId="5"/>
  </si>
  <si>
    <t>土佐町</t>
    <rPh sb="0" eb="3">
      <t>トサチョウ</t>
    </rPh>
    <phoneticPr fontId="5"/>
  </si>
  <si>
    <t>大川村</t>
    <rPh sb="0" eb="3">
      <t>オオカワムラ</t>
    </rPh>
    <phoneticPr fontId="5"/>
  </si>
  <si>
    <t>（小数点第３位切捨て）</t>
    <rPh sb="1" eb="4">
      <t>ショウスウテン</t>
    </rPh>
    <rPh sb="4" eb="5">
      <t>ダイ</t>
    </rPh>
    <rPh sb="6" eb="7">
      <t>イ</t>
    </rPh>
    <rPh sb="7" eb="9">
      <t>キリス</t>
    </rPh>
    <phoneticPr fontId="5"/>
  </si>
  <si>
    <t>補助対象
床面積</t>
    <rPh sb="0" eb="2">
      <t>ホジョ</t>
    </rPh>
    <rPh sb="2" eb="4">
      <t>タイショウ</t>
    </rPh>
    <rPh sb="5" eb="6">
      <t>ユカ</t>
    </rPh>
    <rPh sb="6" eb="8">
      <t>メンセキ</t>
    </rPh>
    <phoneticPr fontId="5"/>
  </si>
  <si>
    <t>・窓番号は平面図との整合性をとって入力して下さい。</t>
    <rPh sb="1" eb="2">
      <t>マド</t>
    </rPh>
    <rPh sb="2" eb="4">
      <t>バンゴウ</t>
    </rPh>
    <rPh sb="5" eb="8">
      <t>ヘイメンズ</t>
    </rPh>
    <rPh sb="10" eb="13">
      <t>セイゴウセイ</t>
    </rPh>
    <rPh sb="17" eb="19">
      <t>ニュウリョク</t>
    </rPh>
    <rPh sb="21" eb="22">
      <t>クダ</t>
    </rPh>
    <phoneticPr fontId="5"/>
  </si>
  <si>
    <t>登録番号</t>
    <rPh sb="2" eb="4">
      <t>バンゴウ</t>
    </rPh>
    <phoneticPr fontId="5"/>
  </si>
  <si>
    <t>製品名
（シリーズ名）</t>
    <rPh sb="0" eb="3">
      <t>セイヒンメイ</t>
    </rPh>
    <rPh sb="9" eb="10">
      <t>メイ</t>
    </rPh>
    <phoneticPr fontId="5"/>
  </si>
  <si>
    <t>日射熱取得率
（５・６・７地域の場合）</t>
    <rPh sb="0" eb="2">
      <t>ニッシャ</t>
    </rPh>
    <rPh sb="2" eb="3">
      <t>ネツ</t>
    </rPh>
    <rPh sb="3" eb="6">
      <t>シュトクリツ</t>
    </rPh>
    <rPh sb="13" eb="15">
      <t>チイキ</t>
    </rPh>
    <rPh sb="16" eb="18">
      <t>バアイ</t>
    </rPh>
    <phoneticPr fontId="5"/>
  </si>
  <si>
    <t>1.3以下</t>
    <rPh sb="3" eb="5">
      <t>イカ</t>
    </rPh>
    <phoneticPr fontId="5"/>
  </si>
  <si>
    <t>窓サイズ（mm）</t>
    <rPh sb="0" eb="1">
      <t>マド</t>
    </rPh>
    <phoneticPr fontId="5"/>
  </si>
  <si>
    <t>幅（W)</t>
    <rPh sb="0" eb="1">
      <t>ハバ</t>
    </rPh>
    <phoneticPr fontId="5"/>
  </si>
  <si>
    <t>高さ（H)</t>
    <rPh sb="0" eb="1">
      <t>タカ</t>
    </rPh>
    <phoneticPr fontId="5"/>
  </si>
  <si>
    <r>
      <t>記入上の注意</t>
    </r>
    <r>
      <rPr>
        <sz val="11"/>
        <color auto="1"/>
        <rFont val="ＭＳ Ｐゴシック"/>
      </rPr>
      <t xml:space="preserve">
・行が足りない場合は、シートをコピーして作成してください。行の挿入はできません。
【平面図の窓番号】
・提出書類の平面図の番号と合わせてください。
【登録番号、メーカー名、製品名、グレード】
・（公財）北海道環境財団の専用ページ（※１）で公開されている「補助対象製品一覧」を参照のうえ入力　
　※登録番号及び熱伝導率は半角英数字で入力
【窓サイズ】
・メーカで表示されている窓１枚あたりの サイズを入力
・１つの窓番号に異なるサイズの窓を使用する場合は、同じ窓番号を複数段に入力し、サイズ毎に記入</t>
    </r>
    <rPh sb="51" eb="54">
      <t>ヘイメンズ</t>
    </rPh>
    <rPh sb="55" eb="56">
      <t>マド</t>
    </rPh>
    <rPh sb="56" eb="58">
      <t>バンゴウ</t>
    </rPh>
    <rPh sb="180" eb="181">
      <t>マド</t>
    </rPh>
    <rPh sb="191" eb="193">
      <t>ヒョウジ</t>
    </rPh>
    <rPh sb="198" eb="199">
      <t>マド</t>
    </rPh>
    <rPh sb="200" eb="201">
      <t>マイ</t>
    </rPh>
    <rPh sb="210" eb="212">
      <t>ニュウリョク</t>
    </rPh>
    <rPh sb="217" eb="218">
      <t>マド</t>
    </rPh>
    <rPh sb="218" eb="220">
      <t>バンゴウ</t>
    </rPh>
    <rPh sb="221" eb="222">
      <t>コト</t>
    </rPh>
    <rPh sb="228" eb="229">
      <t>マド</t>
    </rPh>
    <rPh sb="230" eb="232">
      <t>シヨウ</t>
    </rPh>
    <rPh sb="234" eb="236">
      <t>バアイ</t>
    </rPh>
    <rPh sb="238" eb="239">
      <t>オナ</t>
    </rPh>
    <rPh sb="240" eb="241">
      <t>マド</t>
    </rPh>
    <rPh sb="241" eb="243">
      <t>バンゴウ</t>
    </rPh>
    <rPh sb="244" eb="246">
      <t>フクスウ</t>
    </rPh>
    <rPh sb="246" eb="247">
      <t>ダン</t>
    </rPh>
    <rPh sb="248" eb="250">
      <t>ニュウリョク</t>
    </rPh>
    <rPh sb="255" eb="256">
      <t>ゴト</t>
    </rPh>
    <rPh sb="257" eb="259">
      <t>キニュウ</t>
    </rPh>
    <phoneticPr fontId="5"/>
  </si>
  <si>
    <t>・窓のグレードと熱貫流率の基準値（W1～W4全て2.3以下のため基準値は満たしている）</t>
    <rPh sb="1" eb="2">
      <t>マド</t>
    </rPh>
    <rPh sb="8" eb="12">
      <t>ネツカンリュウリツ</t>
    </rPh>
    <rPh sb="13" eb="16">
      <t>キジュンチ</t>
    </rPh>
    <rPh sb="22" eb="23">
      <t>スベ</t>
    </rPh>
    <rPh sb="27" eb="29">
      <t>イカ</t>
    </rPh>
    <rPh sb="32" eb="35">
      <t>キジュンチ</t>
    </rPh>
    <rPh sb="36" eb="37">
      <t>ミ</t>
    </rPh>
    <phoneticPr fontId="5"/>
  </si>
  <si>
    <t>項目</t>
    <rPh sb="0" eb="2">
      <t>コウモク</t>
    </rPh>
    <phoneticPr fontId="5"/>
  </si>
  <si>
    <t>熱貫流率</t>
    <rPh sb="0" eb="4">
      <t>ネツカンリュウリツ</t>
    </rPh>
    <phoneticPr fontId="5"/>
  </si>
  <si>
    <t>イ</t>
  </si>
  <si>
    <t>ロ</t>
  </si>
  <si>
    <t>開口部の日射熱取得率が0.59以下</t>
  </si>
  <si>
    <t>ガラスの日射熱取得率が0.73以下</t>
    <rPh sb="4" eb="6">
      <t>ニッシャ</t>
    </rPh>
    <rPh sb="6" eb="7">
      <t>ネツ</t>
    </rPh>
    <rPh sb="7" eb="10">
      <t>シュトクリツ</t>
    </rPh>
    <rPh sb="15" eb="17">
      <t>イカ</t>
    </rPh>
    <phoneticPr fontId="5"/>
  </si>
  <si>
    <t>W1</t>
  </si>
  <si>
    <t>1.4～1.6</t>
  </si>
  <si>
    <t>必ず確認のうえ、□⇒■にしてください。↓</t>
    <rPh sb="0" eb="1">
      <t>カナラ</t>
    </rPh>
    <rPh sb="2" eb="4">
      <t>カクニン</t>
    </rPh>
    <phoneticPr fontId="5"/>
  </si>
  <si>
    <t>W3</t>
  </si>
  <si>
    <t>1.7～1.9</t>
  </si>
  <si>
    <t>W4</t>
  </si>
  <si>
    <t>エアコン区分（い）の確認</t>
    <rPh sb="4" eb="6">
      <t>クブン</t>
    </rPh>
    <rPh sb="10" eb="12">
      <t>カクニン</t>
    </rPh>
    <phoneticPr fontId="5"/>
  </si>
  <si>
    <t>2.0～2.3</t>
  </si>
  <si>
    <t>2.3以下</t>
    <rPh sb="3" eb="5">
      <t>イカ</t>
    </rPh>
    <phoneticPr fontId="5"/>
  </si>
  <si>
    <t>開口部0.59以下</t>
  </si>
  <si>
    <t>ガラス0.73以下</t>
    <rPh sb="7" eb="9">
      <t>イカ</t>
    </rPh>
    <phoneticPr fontId="5"/>
  </si>
  <si>
    <t>合　計</t>
    <rPh sb="0" eb="1">
      <t>ゴウ</t>
    </rPh>
    <rPh sb="2" eb="3">
      <t>ケイ</t>
    </rPh>
    <phoneticPr fontId="5"/>
  </si>
  <si>
    <t>商品名（シリーズ名）</t>
    <rPh sb="0" eb="3">
      <t>ショウヒンメイ</t>
    </rPh>
    <rPh sb="8" eb="9">
      <t>メイ</t>
    </rPh>
    <phoneticPr fontId="5"/>
  </si>
  <si>
    <t>開閉タイプ</t>
    <rPh sb="0" eb="2">
      <t>カイヘイ</t>
    </rPh>
    <phoneticPr fontId="5"/>
  </si>
  <si>
    <t>基準熱貫流率
（U値）</t>
    <rPh sb="0" eb="2">
      <t>キジュン</t>
    </rPh>
    <rPh sb="2" eb="6">
      <t>ネツカンリュウリツ</t>
    </rPh>
    <phoneticPr fontId="5"/>
  </si>
  <si>
    <t>本体型番</t>
    <rPh sb="0" eb="4">
      <t>ホンタイカタバン</t>
    </rPh>
    <phoneticPr fontId="5"/>
  </si>
  <si>
    <t>熱貫流率
（U値）</t>
    <rPh sb="0" eb="4">
      <t>ネツカンリュウリツ</t>
    </rPh>
    <rPh sb="7" eb="8">
      <t>アタイ</t>
    </rPh>
    <phoneticPr fontId="5"/>
  </si>
  <si>
    <t>性能判定</t>
    <rPh sb="0" eb="2">
      <t>セイノウ</t>
    </rPh>
    <rPh sb="2" eb="4">
      <t>ハンテイ</t>
    </rPh>
    <phoneticPr fontId="5"/>
  </si>
  <si>
    <t>金額（円）
（①）</t>
    <rPh sb="0" eb="2">
      <t>キンガク</t>
    </rPh>
    <rPh sb="3" eb="4">
      <t>エン</t>
    </rPh>
    <phoneticPr fontId="5"/>
  </si>
  <si>
    <t>円</t>
  </si>
  <si>
    <t>【様式ウ】　≪木造/４・５・６地域用≫</t>
    <rPh sb="1" eb="3">
      <t>ヨウシキ</t>
    </rPh>
    <rPh sb="7" eb="8">
      <t>モク</t>
    </rPh>
    <phoneticPr fontId="5"/>
  </si>
  <si>
    <t>【様式エ】　≪木造/４・５・６地域用≫</t>
    <rPh sb="1" eb="3">
      <t>ヨウシキ</t>
    </rPh>
    <rPh sb="7" eb="8">
      <t>モク</t>
    </rPh>
    <phoneticPr fontId="5"/>
  </si>
  <si>
    <t>不要</t>
    <rPh sb="0" eb="2">
      <t>フヨウ</t>
    </rPh>
    <phoneticPr fontId="5"/>
  </si>
  <si>
    <t>明　細　書　　【　床　】</t>
    <rPh sb="0" eb="1">
      <t>アキラ</t>
    </rPh>
    <rPh sb="2" eb="3">
      <t>ホソ</t>
    </rPh>
    <rPh sb="4" eb="5">
      <t>ショ</t>
    </rPh>
    <phoneticPr fontId="5"/>
  </si>
  <si>
    <t>床</t>
    <rPh sb="0" eb="1">
      <t>ユカ</t>
    </rPh>
    <phoneticPr fontId="5"/>
  </si>
  <si>
    <t>明　細　書　【　玄関ドア　】</t>
    <rPh sb="0" eb="1">
      <t>アキラ</t>
    </rPh>
    <rPh sb="2" eb="3">
      <t>ホソ</t>
    </rPh>
    <rPh sb="4" eb="5">
      <t>ショ</t>
    </rPh>
    <rPh sb="8" eb="10">
      <t>ゲンカン</t>
    </rPh>
    <phoneticPr fontId="5"/>
  </si>
  <si>
    <t>【確認事項】</t>
    <rPh sb="1" eb="3">
      <t>カクニン</t>
    </rPh>
    <rPh sb="3" eb="5">
      <t>ジコウ</t>
    </rPh>
    <phoneticPr fontId="5"/>
  </si>
  <si>
    <t>　上記製品は、欄間付き・袖付きタイプでないことを確認済済みです</t>
    <rPh sb="1" eb="3">
      <t>ジョウキ</t>
    </rPh>
    <rPh sb="3" eb="5">
      <t>セイヒン</t>
    </rPh>
    <rPh sb="7" eb="9">
      <t>ランマ</t>
    </rPh>
    <rPh sb="9" eb="10">
      <t>ツ</t>
    </rPh>
    <rPh sb="12" eb="13">
      <t>ソデ</t>
    </rPh>
    <rPh sb="13" eb="14">
      <t>ツ</t>
    </rPh>
    <rPh sb="24" eb="26">
      <t>カクニン</t>
    </rPh>
    <rPh sb="26" eb="27">
      <t>ス</t>
    </rPh>
    <rPh sb="27" eb="28">
      <t>ス</t>
    </rPh>
    <phoneticPr fontId="5"/>
  </si>
  <si>
    <t>□</t>
  </si>
  <si>
    <r>
      <t>記入上の注意</t>
    </r>
    <r>
      <rPr>
        <sz val="11"/>
        <color auto="1"/>
        <rFont val="ＭＳ Ｐゴシック"/>
      </rPr>
      <t xml:space="preserve">
・行が足りない場合は、</t>
    </r>
    <r>
      <rPr>
        <b/>
        <u/>
        <sz val="11"/>
        <color auto="1"/>
        <rFont val="ＭＳ Ｐゴシック"/>
      </rPr>
      <t>シートをコピーして作成</t>
    </r>
    <r>
      <rPr>
        <sz val="11"/>
        <color auto="1"/>
        <rFont val="ＭＳ Ｐゴシック"/>
      </rPr>
      <t>してください。行の挿入はできません。
【開閉タイプ】
・引き戸、開き戸等入力してください。
【本体型番】
・戸（ドア本体）の形状やデザインが確認できる番号を入力
【金額】
・工事費込みの税抜き金額を入力
【確認事項】
・欄間付き・袖付きではないことを必ず確認のうえ、□を■にしてください。
【補助対象経費】
・上記の明細書をもとに自動計算されるため操作不要</t>
    </r>
    <rPh sb="59" eb="60">
      <t>ヒ</t>
    </rPh>
    <rPh sb="61" eb="62">
      <t>ド</t>
    </rPh>
    <rPh sb="63" eb="64">
      <t>ヒラ</t>
    </rPh>
    <rPh sb="65" eb="66">
      <t>ド</t>
    </rPh>
    <rPh sb="66" eb="67">
      <t>トウ</t>
    </rPh>
    <rPh sb="67" eb="69">
      <t>ニュウリョク</t>
    </rPh>
    <rPh sb="137" eb="139">
      <t>カクニン</t>
    </rPh>
    <rPh sb="139" eb="141">
      <t>ジコウ</t>
    </rPh>
    <rPh sb="144" eb="146">
      <t>ランマ</t>
    </rPh>
    <rPh sb="146" eb="147">
      <t>ツ</t>
    </rPh>
    <rPh sb="149" eb="150">
      <t>ソデ</t>
    </rPh>
    <rPh sb="150" eb="151">
      <t>ツ</t>
    </rPh>
    <rPh sb="159" eb="160">
      <t>カナラ</t>
    </rPh>
    <rPh sb="161" eb="163">
      <t>カクニン</t>
    </rPh>
    <phoneticPr fontId="5"/>
  </si>
  <si>
    <t>調査、測量、基本設計、実施設計、工事監理に要する経費　等</t>
    <rPh sb="18" eb="20">
      <t>カンリ</t>
    </rPh>
    <phoneticPr fontId="5"/>
  </si>
  <si>
    <t>明　細　書　【　窓（内窓取付）　】</t>
    <rPh sb="0" eb="1">
      <t>アキラ</t>
    </rPh>
    <rPh sb="2" eb="3">
      <t>ホソ</t>
    </rPh>
    <rPh sb="4" eb="5">
      <t>ショ</t>
    </rPh>
    <rPh sb="8" eb="9">
      <t>マド</t>
    </rPh>
    <rPh sb="10" eb="12">
      <t>ウチマド</t>
    </rPh>
    <rPh sb="12" eb="14">
      <t>トリツケ</t>
    </rPh>
    <phoneticPr fontId="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</si>
</sst>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1">
    <numFmt numFmtId="186" formatCode="#"/>
    <numFmt numFmtId="182" formatCode="#,##0.000_ ;[Red]\-#,##0.000\ "/>
    <numFmt numFmtId="179" formatCode="#,##0.00_ ;[Red]\-#,##0.00\ "/>
    <numFmt numFmtId="183" formatCode="#,##0_ ;[Red]\-#,##0\ "/>
    <numFmt numFmtId="178" formatCode="0&quot;　　　％&quot;"/>
    <numFmt numFmtId="185" formatCode="0&quot;　ページ&quot;"/>
    <numFmt numFmtId="176" formatCode="0.00_ "/>
    <numFmt numFmtId="177" formatCode="0.00_ ;[Red]\-0.00\ "/>
    <numFmt numFmtId="184" formatCode="0.0_ "/>
    <numFmt numFmtId="180" formatCode="0_ "/>
    <numFmt numFmtId="181" formatCode=";;;"/>
  </numFmts>
  <fonts count="32">
    <font>
      <sz val="11"/>
      <color theme="1"/>
      <name val="ＭＳ Ｐゴシック"/>
      <family val="3"/>
      <scheme val="minor"/>
    </font>
    <font>
      <sz val="22"/>
      <color indexed="9"/>
      <name val="HGP創英角ｺﾞｼｯｸUB"/>
      <family val="3"/>
    </font>
    <font>
      <sz val="11"/>
      <color auto="1"/>
      <name val="ＭＳ Ｐゴシック"/>
      <family val="3"/>
    </font>
    <font>
      <sz val="18"/>
      <color auto="1"/>
      <name val="ＭＳ Ｐゴシック"/>
      <family val="3"/>
    </font>
    <font>
      <sz val="11"/>
      <color indexed="8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auto="1"/>
      <name val="ＭＳ Ｐ明朝"/>
      <family val="1"/>
    </font>
    <font>
      <sz val="16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6"/>
      <color auto="1"/>
      <name val="HGP創英角ｺﾞｼｯｸUB"/>
      <family val="3"/>
    </font>
    <font>
      <sz val="10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b/>
      <sz val="11"/>
      <color auto="1"/>
      <name val="ＭＳ Ｐゴシック"/>
      <family val="3"/>
    </font>
    <font>
      <b/>
      <sz val="10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8"/>
      <color auto="1"/>
      <name val="ＭＳ Ｐゴシック"/>
      <family val="3"/>
    </font>
    <font>
      <sz val="11"/>
      <color rgb="FFFF0000"/>
      <name val="ＭＳ Ｐゴシック"/>
      <family val="3"/>
    </font>
    <font>
      <u/>
      <sz val="10"/>
      <color auto="1"/>
      <name val="ＭＳ Ｐゴシック"/>
      <family val="3"/>
    </font>
    <font>
      <u/>
      <sz val="18"/>
      <color auto="1"/>
      <name val="ＭＳ Ｐゴシック"/>
      <family val="3"/>
    </font>
    <font>
      <sz val="11"/>
      <color auto="1"/>
      <name val="ＭＳ ゴシック"/>
      <family val="3"/>
    </font>
    <font>
      <sz val="9"/>
      <color auto="1"/>
      <name val="ＭＳ Ｐゴシック"/>
      <family val="3"/>
    </font>
    <font>
      <u/>
      <sz val="14"/>
      <color auto="1"/>
      <name val="ＭＳ Ｐゴシック"/>
      <family val="3"/>
    </font>
    <font>
      <sz val="10"/>
      <color rgb="FFFF0000"/>
      <name val="ＭＳ Ｐゴシック"/>
      <family val="3"/>
    </font>
    <font>
      <sz val="10"/>
      <color auto="1"/>
      <name val="ＭＳ Ｐ明朝"/>
      <family val="1"/>
    </font>
    <font>
      <sz val="14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18"/>
      <color theme="1"/>
      <name val="HGP創英角ｺﾞｼｯｸUB"/>
      <family val="3"/>
    </font>
    <font>
      <b/>
      <sz val="11"/>
      <color theme="1"/>
      <name val="ＭＳ Ｐゴシック"/>
      <family val="3"/>
    </font>
    <font>
      <b/>
      <sz val="18"/>
      <color auto="1"/>
      <name val="ＭＳ Ｐゴシック"/>
      <family val="3"/>
    </font>
    <font>
      <b/>
      <sz val="12"/>
      <color auto="1"/>
      <name val="ＭＳ Ｐゴシック"/>
      <family val="3"/>
    </font>
    <font>
      <sz val="6"/>
      <color auto="1"/>
      <name val="游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BE"/>
        <bgColor indexed="64"/>
      </patternFill>
    </fill>
  </fills>
  <borders count="1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>
      <alignment vertical="center"/>
    </xf>
    <xf numFmtId="0" fontId="1" fillId="2" borderId="1" applyBorder="0">
      <alignment horizontal="center" vertical="center"/>
      <protection hidden="1"/>
    </xf>
    <xf numFmtId="38" fontId="2" fillId="3" borderId="1" applyNumberFormat="0" applyFont="0" applyBorder="0" applyAlignment="0" applyProtection="0">
      <alignment vertical="center"/>
      <protection hidden="1"/>
    </xf>
    <xf numFmtId="0" fontId="3" fillId="4" borderId="2" applyNumberFormat="0" applyFont="0" applyBorder="0" applyAlignment="0" applyProtection="0">
      <alignment horizontal="left" vertical="center" indent="2"/>
      <protection hidden="1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486">
    <xf numFmtId="0" fontId="0" fillId="0" borderId="0" xfId="0">
      <alignment vertical="center"/>
    </xf>
    <xf numFmtId="0" fontId="2" fillId="0" borderId="0" xfId="0" applyFont="1" applyFill="1" applyProtection="1">
      <alignment vertical="center"/>
      <protection hidden="1"/>
    </xf>
    <xf numFmtId="0" fontId="6" fillId="0" borderId="0" xfId="0" applyFont="1" applyFill="1" applyProtection="1">
      <alignment vertical="center"/>
      <protection hidden="1"/>
    </xf>
    <xf numFmtId="0" fontId="7" fillId="0" borderId="0" xfId="0" applyFont="1" applyFill="1" applyProtection="1">
      <alignment vertical="center"/>
      <protection hidden="1"/>
    </xf>
    <xf numFmtId="0" fontId="7" fillId="0" borderId="0" xfId="0" applyFont="1" applyFill="1" applyBorder="1" applyProtection="1">
      <alignment vertical="center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3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Protection="1">
      <alignment horizontal="center" vertical="center"/>
      <protection hidden="1"/>
    </xf>
    <xf numFmtId="0" fontId="2" fillId="0" borderId="4" xfId="0" applyFont="1" applyFill="1" applyBorder="1" applyProtection="1">
      <alignment vertical="center"/>
      <protection hidden="1"/>
    </xf>
    <xf numFmtId="0" fontId="0" fillId="0" borderId="0" xfId="0">
      <alignment vertical="center"/>
    </xf>
    <xf numFmtId="0" fontId="10" fillId="0" borderId="0" xfId="0" applyFont="1" applyFill="1" applyBorder="1" applyProtection="1">
      <alignment vertical="center"/>
      <protection hidden="1"/>
    </xf>
    <xf numFmtId="0" fontId="11" fillId="0" borderId="0" xfId="0" applyFont="1" applyBorder="1">
      <alignment vertical="center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 vertical="center"/>
      <protection hidden="1"/>
    </xf>
    <xf numFmtId="0" fontId="12" fillId="0" borderId="8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left" vertical="center" indent="1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1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protection hidden="1"/>
    </xf>
    <xf numFmtId="0" fontId="13" fillId="0" borderId="0" xfId="3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 indent="2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Protection="1">
      <alignment vertical="center"/>
      <protection hidden="1"/>
    </xf>
    <xf numFmtId="0" fontId="14" fillId="0" borderId="0" xfId="0" applyFont="1" applyFill="1" applyProtection="1">
      <alignment vertical="center"/>
      <protection hidden="1"/>
    </xf>
    <xf numFmtId="0" fontId="12" fillId="0" borderId="13" xfId="0" applyFont="1" applyFill="1" applyBorder="1" applyAlignment="1" applyProtection="1">
      <alignment horizontal="center"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2" fillId="0" borderId="2" xfId="3" applyFont="1" applyFill="1" applyBorder="1" applyAlignment="1" applyProtection="1">
      <alignment horizontal="left" vertical="center"/>
      <protection hidden="1"/>
    </xf>
    <xf numFmtId="0" fontId="2" fillId="0" borderId="5" xfId="3" applyFont="1" applyFill="1" applyBorder="1" applyAlignment="1" applyProtection="1">
      <alignment horizontal="left" vertical="center"/>
      <protection hidden="1"/>
    </xf>
    <xf numFmtId="0" fontId="2" fillId="0" borderId="17" xfId="3" applyFont="1" applyFill="1" applyBorder="1" applyAlignment="1" applyProtection="1">
      <alignment vertical="center"/>
      <protection hidden="1"/>
    </xf>
    <xf numFmtId="0" fontId="2" fillId="0" borderId="10" xfId="3" applyFont="1" applyFill="1" applyBorder="1" applyAlignment="1" applyProtection="1">
      <alignment vertical="center"/>
      <protection hidden="1"/>
    </xf>
    <xf numFmtId="0" fontId="2" fillId="0" borderId="1" xfId="3" applyFont="1" applyFill="1" applyBorder="1" applyAlignment="1" applyProtection="1">
      <alignment horizontal="left" vertical="center"/>
      <protection hidden="1"/>
    </xf>
    <xf numFmtId="0" fontId="2" fillId="0" borderId="18" xfId="3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0" fontId="2" fillId="0" borderId="20" xfId="3" applyFont="1" applyFill="1" applyBorder="1" applyAlignment="1" applyProtection="1">
      <alignment horizontal="left" vertical="center"/>
      <protection hidden="1"/>
    </xf>
    <xf numFmtId="0" fontId="2" fillId="0" borderId="14" xfId="3" applyFont="1" applyFill="1" applyBorder="1" applyAlignment="1" applyProtection="1">
      <alignment horizontal="left" vertical="center"/>
      <protection hidden="1"/>
    </xf>
    <xf numFmtId="0" fontId="10" fillId="0" borderId="1" xfId="3" applyFont="1" applyFill="1" applyBorder="1" applyAlignment="1" applyProtection="1">
      <alignment horizontal="left" vertical="center"/>
      <protection hidden="1"/>
    </xf>
    <xf numFmtId="0" fontId="2" fillId="0" borderId="13" xfId="3" applyFont="1" applyFill="1" applyBorder="1" applyAlignment="1" applyProtection="1">
      <alignment horizontal="left" vertical="center"/>
      <protection hidden="1"/>
    </xf>
    <xf numFmtId="0" fontId="2" fillId="0" borderId="21" xfId="3" applyFont="1" applyFill="1" applyBorder="1" applyAlignment="1" applyProtection="1">
      <alignment horizontal="left" vertical="center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/>
    </xf>
    <xf numFmtId="0" fontId="12" fillId="0" borderId="23" xfId="0" applyFont="1" applyFill="1" applyBorder="1" applyAlignment="1" applyProtection="1">
      <alignment horizontal="center" vertical="center"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0" fillId="0" borderId="13" xfId="3" applyFont="1" applyFill="1" applyBorder="1" applyAlignment="1" applyProtection="1">
      <alignment horizontal="left" vertical="center"/>
      <protection hidden="1"/>
    </xf>
    <xf numFmtId="0" fontId="2" fillId="0" borderId="2" xfId="3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 shrinkToFit="1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2" fillId="0" borderId="20" xfId="3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31" xfId="3" applyFont="1" applyFill="1" applyBorder="1" applyAlignment="1" applyProtection="1">
      <alignment horizontal="left" vertical="center"/>
      <protection hidden="1"/>
    </xf>
    <xf numFmtId="0" fontId="2" fillId="0" borderId="23" xfId="3" applyFont="1" applyFill="1" applyBorder="1" applyAlignment="1" applyProtection="1">
      <alignment horizontal="left" vertical="center"/>
      <protection hidden="1"/>
    </xf>
    <xf numFmtId="0" fontId="10" fillId="0" borderId="22" xfId="3" applyFont="1" applyFill="1" applyBorder="1" applyAlignment="1" applyProtection="1">
      <alignment horizontal="left" vertical="center"/>
      <protection hidden="1"/>
    </xf>
    <xf numFmtId="0" fontId="2" fillId="0" borderId="22" xfId="3" applyFont="1" applyFill="1" applyBorder="1" applyAlignment="1" applyProtection="1">
      <alignment horizontal="left" vertical="center"/>
      <protection hidden="1"/>
    </xf>
    <xf numFmtId="0" fontId="2" fillId="0" borderId="32" xfId="3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2" fillId="5" borderId="13" xfId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20" xfId="1" applyFont="1" applyFill="1" applyBorder="1" applyProtection="1">
      <alignment horizontal="center" vertical="center"/>
      <protection locked="0"/>
    </xf>
    <xf numFmtId="176" fontId="2" fillId="5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right" vertical="center"/>
      <protection hidden="1"/>
    </xf>
    <xf numFmtId="0" fontId="2" fillId="0" borderId="1" xfId="0" applyFont="1" applyFill="1" applyBorder="1" applyAlignment="1" applyProtection="1">
      <alignment horizontal="right" vertical="center"/>
      <protection hidden="1"/>
    </xf>
    <xf numFmtId="0" fontId="2" fillId="0" borderId="5" xfId="0" applyFont="1" applyFill="1" applyBorder="1" applyAlignment="1" applyProtection="1">
      <alignment horizontal="right" vertical="center"/>
      <protection hidden="1"/>
    </xf>
    <xf numFmtId="0" fontId="2" fillId="0" borderId="18" xfId="0" applyFont="1" applyFill="1" applyBorder="1" applyAlignment="1" applyProtection="1">
      <alignment horizontal="right" vertical="center"/>
      <protection hidden="1"/>
    </xf>
    <xf numFmtId="38" fontId="7" fillId="0" borderId="0" xfId="8" applyFont="1" applyFill="1" applyBorder="1" applyAlignment="1" applyProtection="1">
      <alignment vertical="center"/>
      <protection locked="0"/>
    </xf>
    <xf numFmtId="177" fontId="2" fillId="5" borderId="14" xfId="4" applyNumberFormat="1" applyFont="1" applyFill="1" applyBorder="1" applyAlignment="1" applyProtection="1">
      <alignment horizontal="center" vertical="center"/>
      <protection locked="0"/>
    </xf>
    <xf numFmtId="176" fontId="2" fillId="5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38" fontId="7" fillId="5" borderId="20" xfId="8" applyFont="1" applyFill="1" applyBorder="1" applyAlignment="1" applyProtection="1">
      <alignment horizontal="right" vertical="center"/>
      <protection locked="0"/>
    </xf>
    <xf numFmtId="38" fontId="7" fillId="0" borderId="13" xfId="8" applyFont="1" applyFill="1" applyBorder="1" applyAlignment="1" applyProtection="1">
      <alignment horizontal="right" vertical="center"/>
      <protection hidden="1"/>
    </xf>
    <xf numFmtId="38" fontId="14" fillId="5" borderId="13" xfId="8" applyFont="1" applyFill="1" applyBorder="1" applyAlignment="1" applyProtection="1">
      <alignment horizontal="right" vertical="center"/>
      <protection locked="0"/>
    </xf>
    <xf numFmtId="38" fontId="7" fillId="5" borderId="13" xfId="8" applyFont="1" applyFill="1" applyBorder="1" applyAlignment="1" applyProtection="1">
      <alignment horizontal="right" vertical="center"/>
      <protection locked="0"/>
    </xf>
    <xf numFmtId="38" fontId="7" fillId="5" borderId="14" xfId="8" applyFont="1" applyFill="1" applyBorder="1" applyAlignment="1" applyProtection="1">
      <alignment horizontal="right" vertical="center"/>
      <protection locked="0"/>
    </xf>
    <xf numFmtId="38" fontId="7" fillId="0" borderId="21" xfId="8" applyFont="1" applyFill="1" applyBorder="1" applyAlignment="1" applyProtection="1">
      <alignment horizontal="right" vertical="center"/>
      <protection hidden="1"/>
    </xf>
    <xf numFmtId="38" fontId="7" fillId="0" borderId="20" xfId="8" applyFont="1" applyFill="1" applyBorder="1" applyAlignment="1" applyProtection="1">
      <alignment horizontal="right" vertical="center"/>
      <protection hidden="1"/>
    </xf>
    <xf numFmtId="38" fontId="10" fillId="0" borderId="0" xfId="8" applyFont="1" applyFill="1" applyBorder="1" applyAlignment="1" applyProtection="1">
      <alignment vertical="center"/>
      <protection hidden="1"/>
    </xf>
    <xf numFmtId="0" fontId="2" fillId="0" borderId="14" xfId="3" applyFont="1" applyFill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38" fontId="2" fillId="0" borderId="0" xfId="4" applyFont="1" applyFill="1" applyBorder="1" applyAlignment="1" applyProtection="1">
      <alignment horizontal="right" vertical="center"/>
      <protection hidden="1"/>
    </xf>
    <xf numFmtId="0" fontId="1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 applyProtection="1">
      <alignment vertical="center"/>
      <protection hidden="1"/>
    </xf>
    <xf numFmtId="0" fontId="2" fillId="0" borderId="32" xfId="0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34" xfId="0" applyFont="1" applyFill="1" applyBorder="1" applyAlignment="1" applyProtection="1">
      <alignment horizontal="left" vertical="center" wrapText="1"/>
      <protection hidden="1"/>
    </xf>
    <xf numFmtId="0" fontId="12" fillId="0" borderId="0" xfId="3" applyFont="1" applyFill="1" applyBorder="1" applyAlignment="1" applyProtection="1">
      <alignment vertical="center"/>
      <protection hidden="1"/>
    </xf>
    <xf numFmtId="0" fontId="2" fillId="5" borderId="22" xfId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left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9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38" fontId="7" fillId="0" borderId="36" xfId="8" applyFont="1" applyFill="1" applyBorder="1" applyAlignment="1" applyProtection="1">
      <alignment horizontal="right" vertical="center"/>
      <protection hidden="1"/>
    </xf>
    <xf numFmtId="38" fontId="7" fillId="0" borderId="37" xfId="8" applyFont="1" applyFill="1" applyBorder="1" applyAlignment="1" applyProtection="1">
      <alignment horizontal="right" vertical="center"/>
      <protection hidden="1"/>
    </xf>
    <xf numFmtId="0" fontId="2" fillId="0" borderId="1" xfId="3" applyFont="1" applyFill="1" applyBorder="1" applyAlignment="1" applyProtection="1">
      <alignment horizontal="center" vertical="center"/>
      <protection hidden="1"/>
    </xf>
    <xf numFmtId="0" fontId="2" fillId="5" borderId="38" xfId="1" applyFont="1" applyFill="1" applyBorder="1" applyProtection="1">
      <alignment horizontal="center" vertical="center"/>
      <protection locked="0"/>
    </xf>
    <xf numFmtId="38" fontId="7" fillId="0" borderId="11" xfId="8" applyFont="1" applyFill="1" applyBorder="1" applyAlignment="1" applyProtection="1">
      <alignment horizontal="right" vertical="center"/>
      <protection hidden="1"/>
    </xf>
    <xf numFmtId="38" fontId="7" fillId="0" borderId="39" xfId="8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38" fontId="13" fillId="0" borderId="0" xfId="8" applyFont="1" applyFill="1" applyBorder="1" applyAlignment="1" applyProtection="1">
      <alignment horizontal="right" vertical="center"/>
      <protection hidden="1"/>
    </xf>
    <xf numFmtId="0" fontId="2" fillId="0" borderId="13" xfId="3" applyFont="1" applyFill="1" applyBorder="1" applyAlignment="1" applyProtection="1">
      <alignment horizontal="center" vertical="center"/>
      <protection hidden="1"/>
    </xf>
    <xf numFmtId="0" fontId="2" fillId="5" borderId="20" xfId="1" applyFont="1" applyFill="1" applyBorder="1" applyProtection="1">
      <alignment horizontal="center" vertical="center"/>
      <protection locked="0"/>
    </xf>
    <xf numFmtId="38" fontId="12" fillId="0" borderId="0" xfId="8" applyFont="1" applyFill="1" applyBorder="1" applyAlignment="1" applyProtection="1">
      <alignment vertical="center"/>
      <protection hidden="1"/>
    </xf>
    <xf numFmtId="38" fontId="13" fillId="0" borderId="0" xfId="8" applyFont="1" applyFill="1" applyBorder="1" applyAlignment="1" applyProtection="1">
      <alignment vertical="center"/>
      <protection locked="0"/>
    </xf>
    <xf numFmtId="0" fontId="10" fillId="0" borderId="0" xfId="0" applyFont="1" applyFill="1" applyProtection="1">
      <alignment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5" borderId="29" xfId="1" applyFont="1" applyFill="1" applyBorder="1" applyProtection="1">
      <alignment horizontal="center" vertical="center"/>
      <protection locked="0"/>
    </xf>
    <xf numFmtId="38" fontId="2" fillId="5" borderId="13" xfId="4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hidden="1"/>
    </xf>
    <xf numFmtId="0" fontId="2" fillId="0" borderId="38" xfId="3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" fillId="5" borderId="13" xfId="1" applyFont="1" applyFill="1" applyBorder="1" applyAlignment="1" applyProtection="1">
      <alignment horizontal="left" vertical="center"/>
      <protection locked="0"/>
    </xf>
    <xf numFmtId="178" fontId="2" fillId="0" borderId="33" xfId="4" applyNumberFormat="1" applyFont="1" applyFill="1" applyBorder="1" applyAlignment="1" applyProtection="1">
      <alignment horizontal="center" vertical="center"/>
      <protection hidden="1"/>
    </xf>
    <xf numFmtId="178" fontId="2" fillId="0" borderId="13" xfId="4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locked="0"/>
    </xf>
    <xf numFmtId="38" fontId="7" fillId="0" borderId="5" xfId="8" applyFont="1" applyFill="1" applyBorder="1" applyAlignment="1" applyProtection="1">
      <alignment horizontal="right" vertical="center"/>
      <protection hidden="1"/>
    </xf>
    <xf numFmtId="38" fontId="7" fillId="0" borderId="40" xfId="8" applyFont="1" applyFill="1" applyBorder="1" applyAlignment="1" applyProtection="1">
      <alignment horizontal="right" vertical="center"/>
      <protection hidden="1"/>
    </xf>
    <xf numFmtId="38" fontId="13" fillId="0" borderId="0" xfId="8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right" vertical="center"/>
      <protection hidden="1"/>
    </xf>
    <xf numFmtId="0" fontId="2" fillId="0" borderId="31" xfId="3" applyFont="1" applyFill="1" applyBorder="1" applyAlignment="1" applyProtection="1">
      <alignment horizontal="center" vertical="center"/>
      <protection hidden="1"/>
    </xf>
    <xf numFmtId="178" fontId="2" fillId="0" borderId="22" xfId="4" applyNumberFormat="1" applyFont="1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vertical="center"/>
      <protection hidden="1"/>
    </xf>
    <xf numFmtId="38" fontId="7" fillId="0" borderId="0" xfId="8" applyFont="1" applyFill="1" applyBorder="1" applyAlignment="1" applyProtection="1">
      <alignment vertical="center"/>
      <protection locked="0" hidden="1"/>
    </xf>
    <xf numFmtId="38" fontId="7" fillId="0" borderId="0" xfId="8" applyFont="1" applyFill="1" applyBorder="1" applyAlignment="1" applyProtection="1">
      <alignment vertical="center"/>
      <protection hidden="1"/>
    </xf>
    <xf numFmtId="179" fontId="2" fillId="0" borderId="14" xfId="4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Border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0" fillId="0" borderId="16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Protection="1">
      <alignment vertical="center"/>
      <protection hidden="1"/>
    </xf>
    <xf numFmtId="180" fontId="2" fillId="0" borderId="13" xfId="4" applyNumberFormat="1" applyFont="1" applyFill="1" applyBorder="1" applyAlignment="1" applyProtection="1">
      <alignment horizontal="center" vertical="center"/>
      <protection hidden="1"/>
    </xf>
    <xf numFmtId="0" fontId="21" fillId="0" borderId="14" xfId="0" applyFont="1" applyFill="1" applyBorder="1" applyAlignment="1" applyProtection="1">
      <alignment horizontal="right" vertical="center"/>
      <protection hidden="1"/>
    </xf>
    <xf numFmtId="0" fontId="20" fillId="5" borderId="0" xfId="0" applyFont="1" applyFill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Protection="1">
      <alignment vertical="center"/>
      <protection hidden="1"/>
    </xf>
    <xf numFmtId="180" fontId="2" fillId="0" borderId="33" xfId="4" applyNumberFormat="1" applyFont="1" applyFill="1" applyBorder="1" applyAlignment="1" applyProtection="1">
      <alignment horizontal="center" vertical="center" shrinkToFit="1"/>
      <protection hidden="1"/>
    </xf>
    <xf numFmtId="180" fontId="2" fillId="0" borderId="13" xfId="4" applyNumberFormat="1" applyFont="1" applyFill="1" applyBorder="1" applyAlignment="1" applyProtection="1">
      <alignment horizontal="center" vertical="center" shrinkToFit="1"/>
      <protection hidden="1"/>
    </xf>
    <xf numFmtId="0" fontId="2" fillId="5" borderId="22" xfId="1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Protection="1">
      <alignment vertical="center"/>
      <protection hidden="1"/>
    </xf>
    <xf numFmtId="0" fontId="21" fillId="0" borderId="23" xfId="0" applyFont="1" applyFill="1" applyBorder="1" applyAlignment="1" applyProtection="1">
      <alignment horizontal="right" vertical="center"/>
      <protection hidden="1"/>
    </xf>
    <xf numFmtId="180" fontId="2" fillId="0" borderId="22" xfId="4" applyNumberFormat="1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vertical="top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Protection="1">
      <alignment vertical="center"/>
      <protection hidden="1"/>
    </xf>
    <xf numFmtId="0" fontId="10" fillId="0" borderId="0" xfId="0" applyFont="1" applyFill="1" applyProtection="1">
      <alignment vertical="center"/>
      <protection locked="0"/>
    </xf>
    <xf numFmtId="0" fontId="9" fillId="0" borderId="1" xfId="1" applyFont="1" applyFill="1" applyBorder="1" applyAlignment="1">
      <alignment horizontal="center" vertical="center"/>
      <protection hidden="1"/>
    </xf>
    <xf numFmtId="0" fontId="12" fillId="0" borderId="0" xfId="0" applyFont="1" applyFill="1" applyProtection="1">
      <alignment vertical="center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textRotation="255" wrapText="1" shrinkToFit="1"/>
      <protection hidden="1"/>
    </xf>
    <xf numFmtId="0" fontId="2" fillId="0" borderId="44" xfId="0" applyFont="1" applyFill="1" applyBorder="1" applyAlignment="1" applyProtection="1">
      <alignment horizontal="center" vertical="center" textRotation="255" wrapText="1" shrinkToFit="1"/>
      <protection hidden="1"/>
    </xf>
    <xf numFmtId="0" fontId="2" fillId="0" borderId="45" xfId="0" applyFont="1" applyFill="1" applyBorder="1" applyAlignment="1" applyProtection="1">
      <alignment horizontal="center" vertical="center" textRotation="255" wrapText="1" shrinkToFit="1"/>
      <protection hidden="1"/>
    </xf>
    <xf numFmtId="0" fontId="10" fillId="0" borderId="0" xfId="3" applyFont="1" applyFill="1" applyBorder="1" applyAlignment="1" applyProtection="1">
      <alignment horizontal="left" vertical="center"/>
      <protection hidden="1"/>
    </xf>
    <xf numFmtId="38" fontId="10" fillId="0" borderId="0" xfId="4" applyFont="1" applyFill="1" applyProtection="1">
      <alignment vertical="center"/>
      <protection hidden="1"/>
    </xf>
    <xf numFmtId="181" fontId="10" fillId="0" borderId="0" xfId="0" applyNumberFormat="1" applyFont="1" applyFill="1" applyProtection="1">
      <alignment vertical="center"/>
      <protection hidden="1"/>
    </xf>
    <xf numFmtId="0" fontId="9" fillId="0" borderId="13" xfId="1" applyFont="1" applyFill="1" applyBorder="1" applyAlignment="1">
      <alignment horizontal="center" vertic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shrinkToFit="1"/>
      <protection locked="0"/>
    </xf>
    <xf numFmtId="0" fontId="2" fillId="5" borderId="8" xfId="0" applyFont="1" applyFill="1" applyBorder="1" applyAlignment="1" applyProtection="1">
      <alignment horizontal="center" vertical="center" shrinkToFit="1"/>
      <protection locked="0"/>
    </xf>
    <xf numFmtId="0" fontId="2" fillId="5" borderId="5" xfId="0" applyFont="1" applyFill="1" applyBorder="1" applyAlignment="1" applyProtection="1">
      <alignment horizontal="center" vertical="center" shrinkToFit="1"/>
      <protection locked="0"/>
    </xf>
    <xf numFmtId="0" fontId="2" fillId="5" borderId="47" xfId="0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2" fillId="0" borderId="49" xfId="0" applyFont="1" applyFill="1" applyBorder="1" applyAlignment="1" applyProtection="1">
      <alignment horizontal="center" vertical="center" shrinkToFit="1"/>
      <protection hidden="1"/>
    </xf>
    <xf numFmtId="0" fontId="2" fillId="0" borderId="5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3" xfId="0" applyFont="1" applyFill="1" applyBorder="1" applyAlignment="1" applyProtection="1">
      <alignment horizontal="center" vertical="center" wrapText="1"/>
      <protection hidden="1"/>
    </xf>
    <xf numFmtId="0" fontId="2" fillId="0" borderId="54" xfId="0" applyFont="1" applyFill="1" applyBorder="1" applyAlignment="1" applyProtection="1">
      <alignment horizontal="center" vertical="center" wrapText="1"/>
      <protection hidden="1"/>
    </xf>
    <xf numFmtId="0" fontId="2" fillId="0" borderId="55" xfId="0" applyFont="1" applyFill="1" applyBorder="1" applyAlignment="1" applyProtection="1">
      <alignment horizontal="center" vertical="center" wrapText="1"/>
      <protection hidden="1"/>
    </xf>
    <xf numFmtId="0" fontId="2" fillId="0" borderId="56" xfId="2" applyNumberFormat="1" applyFont="1" applyFill="1" applyBorder="1" applyAlignment="1" applyProtection="1">
      <alignment horizontal="center" vertical="center" wrapText="1"/>
      <protection hidden="1"/>
    </xf>
    <xf numFmtId="49" fontId="2" fillId="5" borderId="57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58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59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6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61" xfId="0" applyFont="1" applyFill="1" applyBorder="1" applyAlignment="1" applyProtection="1">
      <alignment horizontal="center" vertical="center" wrapText="1"/>
      <protection hidden="1"/>
    </xf>
    <xf numFmtId="0" fontId="2" fillId="0" borderId="62" xfId="0" applyFont="1" applyFill="1" applyBorder="1" applyAlignment="1" applyProtection="1">
      <alignment horizontal="center" vertical="center" wrapText="1"/>
      <protection hidden="1"/>
    </xf>
    <xf numFmtId="49" fontId="2" fillId="5" borderId="63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64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65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66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6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8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69" xfId="0" applyFont="1" applyFill="1" applyBorder="1" applyAlignment="1" applyProtection="1">
      <alignment horizontal="center" vertical="center" wrapText="1"/>
      <protection hidden="1"/>
    </xf>
    <xf numFmtId="176" fontId="2" fillId="0" borderId="0" xfId="0" applyNumberFormat="1" applyFont="1" applyFill="1" applyBorder="1" applyAlignment="1" applyProtection="1">
      <alignment vertical="center"/>
      <protection hidden="1"/>
    </xf>
    <xf numFmtId="49" fontId="2" fillId="5" borderId="70" xfId="0" applyNumberFormat="1" applyFont="1" applyFill="1" applyBorder="1" applyAlignment="1" applyProtection="1">
      <alignment horizontal="left" vertical="center" shrinkToFit="1"/>
      <protection locked="0"/>
    </xf>
    <xf numFmtId="49" fontId="2" fillId="5" borderId="71" xfId="0" applyNumberFormat="1" applyFont="1" applyFill="1" applyBorder="1" applyAlignment="1" applyProtection="1">
      <alignment horizontal="left" vertical="center" shrinkToFit="1"/>
      <protection locked="0"/>
    </xf>
    <xf numFmtId="49" fontId="2" fillId="5" borderId="72" xfId="0" applyNumberFormat="1" applyFont="1" applyFill="1" applyBorder="1" applyAlignment="1" applyProtection="1">
      <alignment horizontal="left" vertical="center" shrinkToFit="1"/>
      <protection locked="0"/>
    </xf>
    <xf numFmtId="49" fontId="2" fillId="5" borderId="73" xfId="0" applyNumberFormat="1" applyFont="1" applyFill="1" applyBorder="1" applyAlignment="1" applyProtection="1">
      <alignment horizontal="left" vertical="center" shrinkToFit="1"/>
      <protection locked="0"/>
    </xf>
    <xf numFmtId="49" fontId="2" fillId="5" borderId="74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5" fillId="0" borderId="76" xfId="0" applyFont="1" applyFill="1" applyBorder="1" applyAlignment="1" applyProtection="1">
      <alignment horizontal="center" vertical="center"/>
      <protection hidden="1"/>
    </xf>
    <xf numFmtId="38" fontId="2" fillId="0" borderId="0" xfId="8" applyFont="1" applyFill="1" applyBorder="1" applyAlignment="1" applyProtection="1">
      <alignment vertical="center"/>
      <protection hidden="1"/>
    </xf>
    <xf numFmtId="49" fontId="2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5" fillId="0" borderId="79" xfId="0" applyFont="1" applyFill="1" applyBorder="1" applyAlignment="1" applyProtection="1">
      <alignment horizontal="center" vertical="center"/>
      <protection hidden="1"/>
    </xf>
    <xf numFmtId="38" fontId="2" fillId="0" borderId="0" xfId="4" applyFont="1" applyFill="1" applyProtection="1">
      <alignment vertical="center"/>
      <protection hidden="1"/>
    </xf>
    <xf numFmtId="0" fontId="2" fillId="0" borderId="62" xfId="3" applyFont="1" applyFill="1" applyBorder="1" applyAlignment="1" applyProtection="1">
      <alignment horizontal="center" vertical="center" shrinkToFit="1"/>
      <protection hidden="1"/>
    </xf>
    <xf numFmtId="0" fontId="2" fillId="5" borderId="70" xfId="0" applyNumberFormat="1" applyFont="1" applyFill="1" applyBorder="1" applyAlignment="1" applyProtection="1">
      <alignment horizontal="center" vertical="center" shrinkToFit="1"/>
      <protection hidden="1"/>
    </xf>
    <xf numFmtId="0" fontId="2" fillId="5" borderId="71" xfId="5" applyNumberFormat="1" applyFont="1" applyFill="1" applyBorder="1" applyAlignment="1" applyProtection="1">
      <alignment horizontal="center" vertical="center" shrinkToFit="1"/>
      <protection hidden="1"/>
    </xf>
    <xf numFmtId="0" fontId="2" fillId="5" borderId="73" xfId="5" applyNumberFormat="1" applyFont="1" applyFill="1" applyBorder="1" applyAlignment="1" applyProtection="1">
      <alignment horizontal="center" vertical="center" shrinkToFit="1"/>
      <protection hidden="1"/>
    </xf>
    <xf numFmtId="0" fontId="2" fillId="5" borderId="74" xfId="5" applyNumberFormat="1" applyFont="1" applyFill="1" applyBorder="1" applyAlignment="1" applyProtection="1">
      <alignment horizontal="center" vertical="center" shrinkToFit="1"/>
      <protection hidden="1"/>
    </xf>
    <xf numFmtId="0" fontId="25" fillId="0" borderId="76" xfId="0" applyFont="1" applyFill="1" applyBorder="1" applyAlignment="1" applyProtection="1">
      <alignment horizontal="center" vertical="center"/>
      <protection locked="0"/>
    </xf>
    <xf numFmtId="38" fontId="2" fillId="0" borderId="0" xfId="0" applyNumberFormat="1" applyFont="1" applyFill="1" applyBorder="1" applyAlignment="1" applyProtection="1">
      <alignment horizontal="center" vertical="center"/>
      <protection hidden="1"/>
    </xf>
    <xf numFmtId="182" fontId="2" fillId="5" borderId="70" xfId="0" applyNumberFormat="1" applyFont="1" applyFill="1" applyBorder="1" applyAlignment="1" applyProtection="1">
      <alignment horizontal="right" vertical="center" shrinkToFit="1"/>
      <protection locked="0"/>
    </xf>
    <xf numFmtId="182" fontId="2" fillId="5" borderId="71" xfId="0" applyNumberFormat="1" applyFont="1" applyFill="1" applyBorder="1" applyAlignment="1" applyProtection="1">
      <alignment horizontal="right" vertical="center" shrinkToFit="1"/>
      <protection locked="0"/>
    </xf>
    <xf numFmtId="182" fontId="2" fillId="5" borderId="73" xfId="0" applyNumberFormat="1" applyFont="1" applyFill="1" applyBorder="1" applyAlignment="1" applyProtection="1">
      <alignment horizontal="right" vertical="center" shrinkToFit="1"/>
      <protection locked="0"/>
    </xf>
    <xf numFmtId="182" fontId="2" fillId="5" borderId="74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1" xfId="0" applyFont="1" applyFill="1" applyBorder="1" applyAlignment="1" applyProtection="1">
      <alignment horizontal="center" vertical="center" wrapText="1"/>
      <protection hidden="1"/>
    </xf>
    <xf numFmtId="0" fontId="25" fillId="0" borderId="82" xfId="0" applyFont="1" applyFill="1" applyBorder="1" applyAlignment="1" applyProtection="1">
      <alignment horizontal="center" vertical="center"/>
      <protection locked="0"/>
    </xf>
    <xf numFmtId="183" fontId="2" fillId="5" borderId="70" xfId="0" applyNumberFormat="1" applyFont="1" applyFill="1" applyBorder="1" applyAlignment="1" applyProtection="1">
      <alignment horizontal="right" vertical="center" shrinkToFit="1"/>
      <protection locked="0"/>
    </xf>
    <xf numFmtId="183" fontId="2" fillId="5" borderId="71" xfId="0" applyNumberFormat="1" applyFont="1" applyFill="1" applyBorder="1" applyAlignment="1" applyProtection="1">
      <alignment horizontal="right" vertical="center" shrinkToFit="1"/>
      <protection locked="0"/>
    </xf>
    <xf numFmtId="183" fontId="2" fillId="5" borderId="73" xfId="0" applyNumberFormat="1" applyFont="1" applyFill="1" applyBorder="1" applyAlignment="1" applyProtection="1">
      <alignment horizontal="right" vertical="center" shrinkToFit="1"/>
      <protection locked="0"/>
    </xf>
    <xf numFmtId="183" fontId="2" fillId="5" borderId="74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81" xfId="0" applyFont="1" applyFill="1" applyBorder="1" applyAlignment="1" applyProtection="1">
      <alignment horizontal="center" vertical="center"/>
      <protection hidden="1"/>
    </xf>
    <xf numFmtId="184" fontId="2" fillId="0" borderId="83" xfId="0" applyNumberFormat="1" applyFont="1" applyFill="1" applyBorder="1" applyAlignment="1" applyProtection="1">
      <alignment horizontal="center" vertical="center" shrinkToFit="1"/>
      <protection hidden="1"/>
    </xf>
    <xf numFmtId="184" fontId="2" fillId="0" borderId="58" xfId="0" applyNumberFormat="1" applyFont="1" applyFill="1" applyBorder="1" applyAlignment="1" applyProtection="1">
      <alignment horizontal="center" vertical="center" shrinkToFit="1"/>
      <protection hidden="1"/>
    </xf>
    <xf numFmtId="184" fontId="2" fillId="0" borderId="59" xfId="0" applyNumberFormat="1" applyFont="1" applyFill="1" applyBorder="1" applyAlignment="1" applyProtection="1">
      <alignment horizontal="center" vertical="center" shrinkToFit="1"/>
      <protection hidden="1"/>
    </xf>
    <xf numFmtId="184" fontId="2" fillId="0" borderId="60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5" xfId="0" applyFont="1" applyFill="1" applyBorder="1" applyAlignment="1" applyProtection="1">
      <alignment horizontal="center" vertical="center"/>
      <protection hidden="1"/>
    </xf>
    <xf numFmtId="0" fontId="25" fillId="0" borderId="86" xfId="0" applyFont="1" applyFill="1" applyBorder="1" applyAlignment="1" applyProtection="1">
      <alignment horizontal="center" vertical="center"/>
      <protection locked="0"/>
    </xf>
    <xf numFmtId="184" fontId="2" fillId="0" borderId="87" xfId="0" applyNumberFormat="1" applyFont="1" applyFill="1" applyBorder="1" applyAlignment="1" applyProtection="1">
      <alignment horizontal="center" vertical="center" shrinkToFit="1"/>
      <protection hidden="1"/>
    </xf>
    <xf numFmtId="184" fontId="2" fillId="0" borderId="81" xfId="0" applyNumberFormat="1" applyFont="1" applyFill="1" applyBorder="1" applyAlignment="1" applyProtection="1">
      <alignment horizontal="center" vertical="center" shrinkToFit="1"/>
      <protection hidden="1"/>
    </xf>
    <xf numFmtId="184" fontId="2" fillId="0" borderId="8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88" xfId="0" applyFont="1" applyFill="1" applyBorder="1" applyAlignment="1" applyProtection="1">
      <alignment horizontal="center" vertical="center"/>
      <protection hidden="1"/>
    </xf>
    <xf numFmtId="0" fontId="2" fillId="0" borderId="89" xfId="0" applyFont="1" applyFill="1" applyBorder="1" applyAlignment="1" applyProtection="1">
      <alignment horizontal="center" vertical="center"/>
      <protection hidden="1"/>
    </xf>
    <xf numFmtId="0" fontId="2" fillId="0" borderId="90" xfId="0" applyFont="1" applyFill="1" applyBorder="1" applyAlignment="1" applyProtection="1">
      <alignment horizontal="center" vertical="center"/>
      <protection hidden="1"/>
    </xf>
    <xf numFmtId="0" fontId="2" fillId="5" borderId="0" xfId="2" applyNumberFormat="1" applyFont="1" applyFill="1" applyBorder="1" applyAlignment="1" applyProtection="1">
      <alignment horizontal="right" vertical="center"/>
      <protection locked="0"/>
    </xf>
    <xf numFmtId="179" fontId="2" fillId="5" borderId="87" xfId="5" applyNumberFormat="1" applyFont="1" applyFill="1" applyBorder="1" applyAlignment="1" applyProtection="1">
      <alignment horizontal="center" vertical="center" shrinkToFit="1"/>
      <protection locked="0"/>
    </xf>
    <xf numFmtId="179" fontId="2" fillId="5" borderId="81" xfId="5" applyNumberFormat="1" applyFont="1" applyFill="1" applyBorder="1" applyAlignment="1" applyProtection="1">
      <alignment horizontal="center" vertical="center" shrinkToFit="1"/>
      <protection locked="0"/>
    </xf>
    <xf numFmtId="179" fontId="2" fillId="5" borderId="82" xfId="5" applyNumberFormat="1" applyFont="1" applyFill="1" applyBorder="1" applyAlignment="1" applyProtection="1">
      <alignment horizontal="center" vertical="center" shrinkToFit="1"/>
      <protection locked="0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2" fillId="0" borderId="82" xfId="0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179" fontId="10" fillId="5" borderId="91" xfId="5" applyNumberFormat="1" applyFont="1" applyFill="1" applyBorder="1" applyAlignment="1" applyProtection="1">
      <alignment horizontal="center" vertical="center" wrapText="1" shrinkToFit="1"/>
      <protection locked="0"/>
    </xf>
    <xf numFmtId="179" fontId="10" fillId="5" borderId="92" xfId="5" applyNumberFormat="1" applyFont="1" applyFill="1" applyBorder="1" applyAlignment="1" applyProtection="1">
      <alignment horizontal="center" vertical="center" wrapText="1" shrinkToFit="1"/>
      <protection locked="0"/>
    </xf>
    <xf numFmtId="179" fontId="10" fillId="5" borderId="93" xfId="5" applyNumberFormat="1" applyFont="1" applyFill="1" applyBorder="1" applyAlignment="1" applyProtection="1">
      <alignment horizontal="center" vertical="center" wrapText="1" shrinkToFit="1"/>
      <protection locked="0"/>
    </xf>
    <xf numFmtId="179" fontId="10" fillId="5" borderId="94" xfId="5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185" fontId="2" fillId="5" borderId="14" xfId="2" applyNumberFormat="1" applyFont="1" applyFill="1" applyBorder="1" applyAlignment="1" applyProtection="1">
      <alignment horizontal="left" vertical="center"/>
      <protection locked="0"/>
    </xf>
    <xf numFmtId="0" fontId="2" fillId="0" borderId="95" xfId="3" applyFont="1" applyFill="1" applyBorder="1" applyAlignment="1" applyProtection="1">
      <alignment horizontal="center" vertical="center" wrapText="1"/>
      <protection hidden="1"/>
    </xf>
    <xf numFmtId="179" fontId="10" fillId="5" borderId="96" xfId="5" applyNumberFormat="1" applyFont="1" applyFill="1" applyBorder="1" applyAlignment="1" applyProtection="1">
      <alignment horizontal="center" vertical="center" wrapText="1" shrinkToFit="1"/>
      <protection locked="0"/>
    </xf>
    <xf numFmtId="179" fontId="10" fillId="5" borderId="97" xfId="5" applyNumberFormat="1" applyFont="1" applyFill="1" applyBorder="1" applyAlignment="1" applyProtection="1">
      <alignment horizontal="center" vertical="center" wrapText="1" shrinkToFit="1"/>
      <protection locked="0"/>
    </xf>
    <xf numFmtId="179" fontId="10" fillId="5" borderId="36" xfId="5" applyNumberFormat="1" applyFont="1" applyFill="1" applyBorder="1" applyAlignment="1" applyProtection="1">
      <alignment horizontal="center" vertical="center" wrapText="1" shrinkToFit="1"/>
      <protection locked="0"/>
    </xf>
    <xf numFmtId="179" fontId="10" fillId="5" borderId="98" xfId="5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26" fillId="0" borderId="81" xfId="0" applyFont="1" applyFill="1" applyBorder="1" applyAlignment="1" applyProtection="1">
      <alignment horizontal="center" vertical="center"/>
      <protection hidden="1"/>
    </xf>
    <xf numFmtId="0" fontId="26" fillId="0" borderId="82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 shrinkToFit="1"/>
      <protection hidden="1"/>
    </xf>
    <xf numFmtId="0" fontId="9" fillId="0" borderId="22" xfId="1" applyFont="1" applyFill="1" applyBorder="1" applyAlignment="1">
      <alignment horizontal="center" vertical="center"/>
      <protection hidden="1"/>
    </xf>
    <xf numFmtId="0" fontId="2" fillId="0" borderId="99" xfId="2" applyNumberFormat="1" applyFont="1" applyFill="1" applyBorder="1" applyAlignment="1" applyProtection="1">
      <alignment horizontal="center" vertical="center" wrapText="1"/>
      <protection hidden="1"/>
    </xf>
    <xf numFmtId="186" fontId="2" fillId="0" borderId="100" xfId="0" applyNumberFormat="1" applyFont="1" applyFill="1" applyBorder="1" applyAlignment="1" applyProtection="1">
      <alignment horizontal="center" vertical="center" shrinkToFit="1"/>
      <protection hidden="1"/>
    </xf>
    <xf numFmtId="186" fontId="2" fillId="0" borderId="101" xfId="0" applyNumberFormat="1" applyFont="1" applyFill="1" applyBorder="1" applyAlignment="1" applyProtection="1">
      <alignment horizontal="center" vertical="center" shrinkToFit="1"/>
      <protection hidden="1"/>
    </xf>
    <xf numFmtId="186" fontId="2" fillId="0" borderId="102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84" xfId="0" applyFont="1" applyFill="1" applyBorder="1" applyAlignment="1" applyProtection="1">
      <alignment horizontal="center" vertical="center"/>
      <protection hidden="1"/>
    </xf>
    <xf numFmtId="0" fontId="26" fillId="0" borderId="85" xfId="0" applyFont="1" applyFill="1" applyBorder="1" applyAlignment="1" applyProtection="1">
      <alignment horizontal="center" vertical="center"/>
      <protection hidden="1"/>
    </xf>
    <xf numFmtId="0" fontId="26" fillId="0" borderId="86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top" wrapText="1" indent="1"/>
      <protection hidden="1"/>
    </xf>
    <xf numFmtId="0" fontId="2" fillId="0" borderId="0" xfId="0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38" fontId="10" fillId="0" borderId="0" xfId="8" applyFont="1" applyFill="1" applyBorder="1" applyAlignment="1" applyProtection="1">
      <alignment horizontal="center" vertical="center"/>
      <protection hidden="1"/>
    </xf>
    <xf numFmtId="0" fontId="10" fillId="0" borderId="48" xfId="0" applyFont="1" applyFill="1" applyBorder="1" applyProtection="1">
      <alignment vertical="center"/>
      <protection locked="0"/>
    </xf>
    <xf numFmtId="0" fontId="2" fillId="0" borderId="61" xfId="0" applyFont="1" applyFill="1" applyBorder="1" applyAlignment="1" applyProtection="1">
      <alignment vertical="center"/>
      <protection hidden="1"/>
    </xf>
    <xf numFmtId="0" fontId="2" fillId="0" borderId="10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04" xfId="0" applyFont="1" applyFill="1" applyBorder="1" applyAlignment="1" applyProtection="1">
      <alignment horizontal="center" vertical="center" wrapText="1"/>
      <protection hidden="1"/>
    </xf>
    <xf numFmtId="0" fontId="2" fillId="0" borderId="105" xfId="0" applyFont="1" applyFill="1" applyBorder="1" applyAlignment="1" applyProtection="1">
      <alignment horizontal="center" vertical="center" wrapText="1"/>
      <protection hidden="1"/>
    </xf>
    <xf numFmtId="0" fontId="2" fillId="0" borderId="106" xfId="0" applyFont="1" applyFill="1" applyBorder="1" applyAlignment="1" applyProtection="1">
      <alignment horizontal="center" vertical="center" wrapText="1"/>
      <protection hidden="1"/>
    </xf>
    <xf numFmtId="0" fontId="2" fillId="0" borderId="107" xfId="0" applyFont="1" applyFill="1" applyBorder="1" applyAlignment="1" applyProtection="1">
      <alignment horizontal="center" vertical="center" wrapText="1"/>
      <protection hidden="1"/>
    </xf>
    <xf numFmtId="0" fontId="2" fillId="0" borderId="108" xfId="0" applyFont="1" applyFill="1" applyBorder="1" applyAlignment="1" applyProtection="1">
      <alignment horizontal="center" vertical="center" wrapText="1"/>
      <protection hidden="1"/>
    </xf>
    <xf numFmtId="0" fontId="25" fillId="0" borderId="109" xfId="0" applyFont="1" applyFill="1" applyBorder="1" applyAlignment="1" applyProtection="1">
      <alignment horizontal="center" vertical="center"/>
      <protection hidden="1"/>
    </xf>
    <xf numFmtId="49" fontId="2" fillId="5" borderId="110" xfId="0" applyNumberFormat="1" applyFont="1" applyFill="1" applyBorder="1" applyAlignment="1" applyProtection="1">
      <alignment horizontal="left" vertical="center" shrinkToFit="1"/>
      <protection locked="0"/>
    </xf>
    <xf numFmtId="0" fontId="2" fillId="5" borderId="110" xfId="5" applyNumberFormat="1" applyFont="1" applyFill="1" applyBorder="1" applyAlignment="1" applyProtection="1">
      <alignment horizontal="center" vertical="center" shrinkToFit="1"/>
      <protection hidden="1"/>
    </xf>
    <xf numFmtId="0" fontId="2" fillId="0" borderId="108" xfId="0" applyFont="1" applyFill="1" applyBorder="1" applyAlignment="1" applyProtection="1">
      <alignment horizontal="center" vertical="center"/>
      <protection hidden="1"/>
    </xf>
    <xf numFmtId="182" fontId="2" fillId="5" borderId="110" xfId="0" applyNumberFormat="1" applyFont="1" applyFill="1" applyBorder="1" applyAlignment="1" applyProtection="1">
      <alignment horizontal="right" vertical="center" shrinkToFit="1"/>
      <protection locked="0"/>
    </xf>
    <xf numFmtId="183" fontId="2" fillId="5" borderId="1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11" xfId="0" applyFont="1" applyFill="1" applyBorder="1" applyAlignment="1" applyProtection="1">
      <alignment horizontal="center" vertical="center"/>
      <protection hidden="1"/>
    </xf>
    <xf numFmtId="0" fontId="25" fillId="0" borderId="102" xfId="0" applyFont="1" applyFill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38" fontId="2" fillId="0" borderId="0" xfId="8" applyFont="1" applyFill="1" applyBorder="1" applyAlignment="1" applyProtection="1">
      <alignment vertical="center" wrapText="1"/>
      <protection hidden="1"/>
    </xf>
    <xf numFmtId="0" fontId="2" fillId="0" borderId="112" xfId="3" applyFont="1" applyFill="1" applyBorder="1" applyAlignment="1" applyProtection="1">
      <alignment horizontal="center" vertical="center" wrapText="1"/>
      <protection hidden="1"/>
    </xf>
    <xf numFmtId="179" fontId="10" fillId="5" borderId="25" xfId="5" applyNumberFormat="1" applyFont="1" applyFill="1" applyBorder="1" applyAlignment="1" applyProtection="1">
      <alignment horizontal="center" vertical="center" wrapText="1" shrinkToFit="1"/>
      <protection locked="0"/>
    </xf>
    <xf numFmtId="179" fontId="10" fillId="5" borderId="26" xfId="5" applyNumberFormat="1" applyFont="1" applyFill="1" applyBorder="1" applyAlignment="1" applyProtection="1">
      <alignment horizontal="center" vertical="center" wrapText="1" shrinkToFit="1"/>
      <protection locked="0"/>
    </xf>
    <xf numFmtId="179" fontId="10" fillId="5" borderId="23" xfId="5" applyNumberFormat="1" applyFont="1" applyFill="1" applyBorder="1" applyAlignment="1" applyProtection="1">
      <alignment horizontal="center" vertical="center" wrapText="1" shrinkToFit="1"/>
      <protection locked="0"/>
    </xf>
    <xf numFmtId="179" fontId="10" fillId="5" borderId="69" xfId="5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13" xfId="0" applyFont="1" applyFill="1" applyBorder="1" applyAlignment="1" applyProtection="1">
      <alignment horizontal="center" vertical="center"/>
      <protection hidden="1"/>
    </xf>
    <xf numFmtId="0" fontId="26" fillId="0" borderId="114" xfId="0" applyFont="1" applyFill="1" applyBorder="1" applyAlignment="1" applyProtection="1">
      <alignment horizontal="center" vertical="center"/>
      <protection hidden="1"/>
    </xf>
    <xf numFmtId="186" fontId="2" fillId="0" borderId="115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116" xfId="0" applyFont="1" applyFill="1" applyBorder="1" applyAlignment="1" applyProtection="1">
      <alignment horizontal="center" vertical="center"/>
      <protection hidden="1"/>
    </xf>
    <xf numFmtId="0" fontId="26" fillId="0" borderId="117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vertical="top"/>
      <protection hidden="1"/>
    </xf>
    <xf numFmtId="0" fontId="10" fillId="0" borderId="54" xfId="0" applyFont="1" applyFill="1" applyBorder="1" applyAlignment="1" applyProtection="1">
      <alignment vertical="center"/>
      <protection hidden="1"/>
    </xf>
    <xf numFmtId="0" fontId="10" fillId="0" borderId="54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Protection="1">
      <alignment vertical="center"/>
      <protection locked="0"/>
    </xf>
    <xf numFmtId="0" fontId="8" fillId="0" borderId="0" xfId="0" applyFont="1" applyFill="1" applyProtection="1">
      <alignment vertical="center"/>
      <protection hidden="1"/>
    </xf>
    <xf numFmtId="49" fontId="2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5" fillId="0" borderId="109" xfId="0" applyFont="1" applyFill="1" applyBorder="1" applyAlignment="1" applyProtection="1">
      <alignment horizontal="center" vertical="center"/>
      <protection locked="0"/>
    </xf>
    <xf numFmtId="49" fontId="2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1" xfId="0" applyFont="1" applyFill="1" applyBorder="1" applyAlignment="1" applyProtection="1">
      <alignment horizontal="center" vertical="center" wrapText="1"/>
      <protection hidden="1"/>
    </xf>
    <xf numFmtId="0" fontId="25" fillId="0" borderId="102" xfId="0" applyFont="1" applyFill="1" applyBorder="1" applyAlignment="1" applyProtection="1">
      <alignment horizontal="center" vertical="center"/>
      <protection locked="0"/>
    </xf>
    <xf numFmtId="0" fontId="2" fillId="0" borderId="118" xfId="0" applyFont="1" applyFill="1" applyBorder="1" applyAlignment="1" applyProtection="1">
      <alignment horizontal="center" vertical="center"/>
      <protection hidden="1"/>
    </xf>
    <xf numFmtId="0" fontId="2" fillId="0" borderId="119" xfId="0" applyFont="1" applyFill="1" applyBorder="1" applyAlignment="1" applyProtection="1">
      <alignment horizontal="center" vertical="center"/>
      <protection hidden="1"/>
    </xf>
    <xf numFmtId="0" fontId="2" fillId="0" borderId="120" xfId="0" applyFont="1" applyFill="1" applyBorder="1" applyAlignment="1" applyProtection="1">
      <alignment horizontal="center" vertical="center"/>
      <protection hidden="1"/>
    </xf>
    <xf numFmtId="0" fontId="2" fillId="0" borderId="121" xfId="0" applyFont="1" applyFill="1" applyBorder="1" applyAlignment="1" applyProtection="1">
      <alignment horizontal="center" vertical="center"/>
      <protection hidden="1"/>
    </xf>
    <xf numFmtId="0" fontId="2" fillId="0" borderId="122" xfId="0" applyFont="1" applyFill="1" applyBorder="1" applyAlignment="1" applyProtection="1">
      <alignment horizontal="center" vertical="center"/>
      <protection hidden="1"/>
    </xf>
    <xf numFmtId="0" fontId="2" fillId="0" borderId="94" xfId="0" applyFont="1" applyFill="1" applyBorder="1" applyAlignment="1" applyProtection="1">
      <alignment horizontal="center" vertical="center"/>
      <protection hidden="1"/>
    </xf>
    <xf numFmtId="179" fontId="2" fillId="5" borderId="91" xfId="5" applyNumberFormat="1" applyFont="1" applyFill="1" applyBorder="1" applyAlignment="1" applyProtection="1">
      <alignment horizontal="center" vertical="center" shrinkToFit="1"/>
      <protection locked="0"/>
    </xf>
    <xf numFmtId="179" fontId="2" fillId="5" borderId="92" xfId="5" applyNumberFormat="1" applyFont="1" applyFill="1" applyBorder="1" applyAlignment="1" applyProtection="1">
      <alignment horizontal="center" vertical="center" shrinkToFit="1"/>
      <protection locked="0"/>
    </xf>
    <xf numFmtId="179" fontId="2" fillId="5" borderId="93" xfId="5" applyNumberFormat="1" applyFont="1" applyFill="1" applyBorder="1" applyAlignment="1" applyProtection="1">
      <alignment horizontal="center" vertical="center" shrinkToFit="1"/>
      <protection locked="0"/>
    </xf>
    <xf numFmtId="179" fontId="2" fillId="5" borderId="122" xfId="5" applyNumberFormat="1" applyFont="1" applyFill="1" applyBorder="1" applyAlignment="1" applyProtection="1">
      <alignment horizontal="center" vertical="center" shrinkToFit="1"/>
      <protection locked="0"/>
    </xf>
    <xf numFmtId="0" fontId="26" fillId="0" borderId="121" xfId="0" applyFont="1" applyFill="1" applyBorder="1" applyAlignment="1" applyProtection="1">
      <alignment horizontal="center" vertical="center"/>
      <protection hidden="1"/>
    </xf>
    <xf numFmtId="0" fontId="26" fillId="0" borderId="122" xfId="0" applyFont="1" applyFill="1" applyBorder="1" applyAlignment="1" applyProtection="1">
      <alignment horizontal="center" vertical="center"/>
      <protection hidden="1"/>
    </xf>
    <xf numFmtId="0" fontId="26" fillId="0" borderId="94" xfId="0" applyFont="1" applyFill="1" applyBorder="1" applyAlignment="1" applyProtection="1">
      <alignment horizontal="center" vertical="center"/>
      <protection hidden="1"/>
    </xf>
    <xf numFmtId="0" fontId="26" fillId="0" borderId="123" xfId="0" applyFont="1" applyFill="1" applyBorder="1" applyAlignment="1" applyProtection="1">
      <alignment horizontal="center" vertical="center"/>
      <protection hidden="1"/>
    </xf>
    <xf numFmtId="0" fontId="26" fillId="0" borderId="124" xfId="0" applyFont="1" applyFill="1" applyBorder="1" applyAlignment="1" applyProtection="1">
      <alignment horizontal="center" vertical="center"/>
      <protection hidden="1"/>
    </xf>
    <xf numFmtId="0" fontId="26" fillId="0" borderId="125" xfId="0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27" fillId="0" borderId="1" xfId="1" applyFont="1" applyFill="1" applyBorder="1" applyAlignment="1">
      <alignment horizontal="center" vertical="center" wrapText="1"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2" fillId="0" borderId="126" xfId="2" applyNumberFormat="1" applyFont="1" applyFill="1" applyBorder="1" applyAlignment="1" applyProtection="1">
      <alignment horizontal="center" vertical="center" wrapText="1"/>
      <protection hidden="1"/>
    </xf>
    <xf numFmtId="49" fontId="2" fillId="5" borderId="127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128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12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12" fillId="0" borderId="0" xfId="3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3" applyFont="1" applyFill="1" applyBorder="1" applyAlignment="1" applyProtection="1">
      <alignment horizontal="left" vertical="center"/>
      <protection hidden="1"/>
    </xf>
    <xf numFmtId="38" fontId="2" fillId="0" borderId="0" xfId="4" applyFont="1" applyFill="1" applyBorder="1" applyProtection="1">
      <alignment vertical="center"/>
      <protection hidden="1"/>
    </xf>
    <xf numFmtId="181" fontId="2" fillId="0" borderId="0" xfId="0" applyNumberFormat="1" applyFont="1" applyFill="1" applyProtection="1">
      <alignment vertical="center"/>
      <protection hidden="1"/>
    </xf>
    <xf numFmtId="0" fontId="27" fillId="0" borderId="13" xfId="1" applyFont="1" applyFill="1" applyBorder="1" applyAlignment="1">
      <alignment horizontal="center" vertical="center" wrapText="1"/>
      <protection hidden="1"/>
    </xf>
    <xf numFmtId="0" fontId="2" fillId="0" borderId="113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130" xfId="2" applyNumberFormat="1" applyFont="1" applyFill="1" applyBorder="1" applyAlignment="1" applyProtection="1">
      <alignment horizontal="center" vertical="center" wrapText="1"/>
      <protection hidden="1"/>
    </xf>
    <xf numFmtId="49" fontId="2" fillId="5" borderId="70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131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74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/>
      <protection hidden="1"/>
    </xf>
    <xf numFmtId="49" fontId="2" fillId="5" borderId="70" xfId="0" applyNumberFormat="1" applyFont="1" applyFill="1" applyBorder="1" applyAlignment="1" applyProtection="1">
      <alignment vertical="center" shrinkToFit="1"/>
      <protection locked="0"/>
    </xf>
    <xf numFmtId="49" fontId="2" fillId="5" borderId="131" xfId="0" applyNumberFormat="1" applyFont="1" applyFill="1" applyBorder="1" applyAlignment="1" applyProtection="1">
      <alignment vertical="center" shrinkToFit="1"/>
      <protection locked="0"/>
    </xf>
    <xf numFmtId="49" fontId="2" fillId="5" borderId="74" xfId="0" applyNumberFormat="1" applyFont="1" applyFill="1" applyBorder="1" applyAlignment="1" applyProtection="1">
      <alignment vertical="center" shrinkToFit="1"/>
      <protection locked="0"/>
    </xf>
    <xf numFmtId="0" fontId="2" fillId="0" borderId="113" xfId="3" applyFont="1" applyFill="1" applyBorder="1" applyAlignment="1" applyProtection="1">
      <alignment horizontal="center" vertical="center" shrinkToFit="1"/>
      <protection hidden="1"/>
    </xf>
    <xf numFmtId="0" fontId="2" fillId="0" borderId="130" xfId="3" applyFont="1" applyFill="1" applyBorder="1" applyAlignment="1" applyProtection="1">
      <alignment horizontal="center" vertical="center" shrinkToFit="1"/>
      <protection hidden="1"/>
    </xf>
    <xf numFmtId="0" fontId="2" fillId="5" borderId="131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0" fillId="0" borderId="0" xfId="2" applyNumberFormat="1" applyFont="1" applyFill="1" applyBorder="1" applyAlignment="1" applyProtection="1">
      <alignment horizontal="right" vertical="center"/>
      <protection locked="0"/>
    </xf>
    <xf numFmtId="0" fontId="2" fillId="0" borderId="113" xfId="3" applyFont="1" applyFill="1" applyBorder="1" applyAlignment="1" applyProtection="1">
      <alignment horizontal="center" vertical="center" wrapText="1" shrinkToFit="1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" fillId="0" borderId="132" xfId="3" applyFont="1" applyFill="1" applyBorder="1" applyAlignment="1" applyProtection="1">
      <alignment horizontal="center" vertical="center" shrinkToFit="1"/>
      <protection hidden="1"/>
    </xf>
    <xf numFmtId="0" fontId="2" fillId="0" borderId="133" xfId="3" applyFont="1" applyFill="1" applyBorder="1" applyAlignment="1" applyProtection="1">
      <alignment horizontal="center" vertical="center" shrinkToFit="1"/>
      <protection hidden="1"/>
    </xf>
    <xf numFmtId="0" fontId="2" fillId="5" borderId="57" xfId="0" applyNumberFormat="1" applyFont="1" applyFill="1" applyBorder="1" applyAlignment="1" applyProtection="1">
      <alignment horizontal="center" vertical="center" shrinkToFit="1"/>
      <protection hidden="1"/>
    </xf>
    <xf numFmtId="0" fontId="2" fillId="5" borderId="134" xfId="0" applyNumberFormat="1" applyFont="1" applyFill="1" applyBorder="1" applyAlignment="1" applyProtection="1">
      <alignment horizontal="center" vertical="center" shrinkToFit="1"/>
      <protection hidden="1"/>
    </xf>
    <xf numFmtId="0" fontId="2" fillId="5" borderId="60" xfId="5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" fillId="0" borderId="135" xfId="2" applyNumberFormat="1" applyFont="1" applyFill="1" applyBorder="1" applyAlignment="1" applyProtection="1">
      <alignment horizontal="center" vertical="center"/>
      <protection hidden="1"/>
    </xf>
    <xf numFmtId="0" fontId="2" fillId="0" borderId="136" xfId="2" applyNumberFormat="1" applyFont="1" applyFill="1" applyBorder="1" applyAlignment="1" applyProtection="1">
      <alignment horizontal="center" vertical="center"/>
      <protection hidden="1"/>
    </xf>
    <xf numFmtId="183" fontId="2" fillId="5" borderId="70" xfId="5" applyNumberFormat="1" applyFont="1" applyFill="1" applyBorder="1" applyAlignment="1" applyProtection="1">
      <alignment vertical="center" shrinkToFit="1"/>
      <protection locked="0"/>
    </xf>
    <xf numFmtId="183" fontId="2" fillId="5" borderId="131" xfId="5" applyNumberFormat="1" applyFont="1" applyFill="1" applyBorder="1" applyAlignment="1" applyProtection="1">
      <alignment vertical="center" shrinkToFit="1"/>
      <protection locked="0"/>
    </xf>
    <xf numFmtId="183" fontId="2" fillId="5" borderId="74" xfId="5" applyNumberFormat="1" applyFont="1" applyFill="1" applyBorder="1" applyAlignment="1" applyProtection="1">
      <alignment vertical="center" shrinkToFit="1"/>
      <protection locked="0"/>
    </xf>
    <xf numFmtId="38" fontId="26" fillId="0" borderId="0" xfId="0" applyNumberFormat="1" applyFont="1" applyFill="1" applyBorder="1" applyAlignment="1" applyProtection="1">
      <alignment vertical="center"/>
      <protection hidden="1"/>
    </xf>
    <xf numFmtId="185" fontId="0" fillId="0" borderId="14" xfId="2" applyNumberFormat="1" applyFont="1" applyFill="1" applyBorder="1" applyAlignment="1" applyProtection="1">
      <alignment horizontal="center" vertical="center"/>
      <protection locked="0"/>
    </xf>
    <xf numFmtId="0" fontId="2" fillId="0" borderId="137" xfId="2" applyNumberFormat="1" applyFont="1" applyFill="1" applyBorder="1" applyAlignment="1" applyProtection="1">
      <alignment horizontal="center" vertical="center"/>
      <protection hidden="1"/>
    </xf>
    <xf numFmtId="0" fontId="2" fillId="0" borderId="138" xfId="2" applyNumberFormat="1" applyFont="1" applyFill="1" applyBorder="1" applyAlignment="1" applyProtection="1">
      <alignment horizontal="center" vertical="center"/>
      <protection hidden="1"/>
    </xf>
    <xf numFmtId="38" fontId="2" fillId="0" borderId="63" xfId="5" applyFont="1" applyFill="1" applyBorder="1" applyAlignment="1" applyProtection="1">
      <alignment horizontal="center" vertical="center" shrinkToFit="1"/>
      <protection hidden="1"/>
    </xf>
    <xf numFmtId="38" fontId="2" fillId="0" borderId="139" xfId="5" applyFont="1" applyFill="1" applyBorder="1" applyAlignment="1" applyProtection="1">
      <alignment horizontal="center" vertical="center" shrinkToFit="1"/>
      <protection hidden="1"/>
    </xf>
    <xf numFmtId="38" fontId="2" fillId="0" borderId="67" xfId="5" applyFont="1" applyFill="1" applyBorder="1" applyAlignment="1" applyProtection="1">
      <alignment horizontal="center" vertical="center" shrinkToFit="1"/>
      <protection hidden="1"/>
    </xf>
    <xf numFmtId="0" fontId="27" fillId="0" borderId="22" xfId="1" applyFont="1" applyFill="1" applyBorder="1" applyAlignment="1">
      <alignment horizontal="center" vertical="center" wrapText="1"/>
      <protection hidden="1"/>
    </xf>
    <xf numFmtId="0" fontId="2" fillId="0" borderId="140" xfId="2" applyNumberFormat="1" applyFont="1" applyFill="1" applyBorder="1" applyAlignment="1" applyProtection="1">
      <alignment horizontal="center" vertical="center"/>
      <protection hidden="1"/>
    </xf>
    <xf numFmtId="0" fontId="2" fillId="0" borderId="141" xfId="0" applyFont="1" applyFill="1" applyBorder="1" applyAlignment="1" applyProtection="1">
      <alignment horizontal="center" vertical="center"/>
      <protection hidden="1"/>
    </xf>
    <xf numFmtId="183" fontId="2" fillId="5" borderId="142" xfId="5" applyNumberFormat="1" applyFont="1" applyFill="1" applyBorder="1" applyAlignment="1" applyProtection="1">
      <alignment vertical="center" shrinkToFit="1"/>
      <protection locked="0"/>
    </xf>
    <xf numFmtId="183" fontId="2" fillId="5" borderId="143" xfId="5" applyNumberFormat="1" applyFont="1" applyFill="1" applyBorder="1" applyAlignment="1" applyProtection="1">
      <alignment vertical="center" shrinkToFit="1"/>
      <protection locked="0"/>
    </xf>
    <xf numFmtId="183" fontId="2" fillId="5" borderId="144" xfId="5" applyNumberFormat="1" applyFont="1" applyFill="1" applyBorder="1" applyAlignment="1" applyProtection="1">
      <alignment vertical="center" shrinkToFit="1"/>
      <protection locked="0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Border="1" applyAlignment="1" applyProtection="1">
      <alignment vertical="top"/>
      <protection hidden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alignment horizontal="right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2" applyNumberFormat="1" applyFont="1" applyFill="1" applyBorder="1" applyAlignment="1" applyProtection="1">
      <alignment horizontal="right" vertical="center"/>
      <protection locked="0"/>
    </xf>
    <xf numFmtId="185" fontId="2" fillId="5" borderId="14" xfId="2" applyNumberFormat="1" applyFont="1" applyFill="1" applyBorder="1" applyAlignment="1" applyProtection="1">
      <alignment horizontal="center" vertical="center"/>
      <protection locked="0"/>
    </xf>
    <xf numFmtId="0" fontId="27" fillId="0" borderId="3" xfId="1" applyFont="1" applyFill="1" applyBorder="1" applyAlignment="1">
      <alignment horizontal="center" vertical="center"/>
      <protection hidden="1"/>
    </xf>
    <xf numFmtId="49" fontId="2" fillId="5" borderId="14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46" xfId="3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38" fontId="14" fillId="0" borderId="0" xfId="8" applyFont="1" applyFill="1" applyBorder="1" applyAlignment="1" applyProtection="1">
      <alignment vertical="center"/>
      <protection hidden="1"/>
    </xf>
    <xf numFmtId="0" fontId="14" fillId="0" borderId="12" xfId="0" applyFont="1" applyFill="1" applyBorder="1" applyAlignment="1" applyProtection="1">
      <alignment horizontal="left" vertical="center"/>
      <protection hidden="1"/>
    </xf>
    <xf numFmtId="3" fontId="2" fillId="0" borderId="0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" fillId="0" borderId="147" xfId="0" applyFont="1" applyFill="1" applyBorder="1" applyAlignment="1" applyProtection="1">
      <alignment horizontal="center" vertical="center" wrapText="1"/>
      <protection hidden="1"/>
    </xf>
    <xf numFmtId="49" fontId="2" fillId="5" borderId="70" xfId="0" applyNumberFormat="1" applyFont="1" applyFill="1" applyBorder="1" applyAlignment="1" applyProtection="1">
      <alignment horizontal="center" vertical="center" shrinkToFit="1"/>
      <protection locked="0" hidden="1"/>
    </xf>
    <xf numFmtId="49" fontId="2" fillId="5" borderId="131" xfId="0" applyNumberFormat="1" applyFont="1" applyFill="1" applyBorder="1" applyAlignment="1" applyProtection="1">
      <alignment horizontal="center" vertical="center" shrinkToFit="1"/>
      <protection locked="0" hidden="1"/>
    </xf>
    <xf numFmtId="49" fontId="2" fillId="5" borderId="136" xfId="0" applyNumberFormat="1" applyFont="1" applyFill="1" applyBorder="1" applyAlignment="1" applyProtection="1">
      <alignment horizontal="center" vertical="center" shrinkToFit="1"/>
      <protection locked="0" hidden="1"/>
    </xf>
    <xf numFmtId="0" fontId="12" fillId="0" borderId="148" xfId="3" applyFont="1" applyFill="1" applyBorder="1" applyAlignment="1" applyProtection="1">
      <alignment vertical="center"/>
      <protection hidden="1"/>
    </xf>
    <xf numFmtId="0" fontId="14" fillId="0" borderId="19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149" xfId="0" applyFont="1" applyFill="1" applyBorder="1" applyAlignment="1" applyProtection="1">
      <alignment horizontal="center" vertical="center" wrapText="1"/>
      <protection hidden="1"/>
    </xf>
    <xf numFmtId="49" fontId="2" fillId="5" borderId="49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150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15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52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/>
      <protection hidden="1"/>
    </xf>
    <xf numFmtId="0" fontId="14" fillId="0" borderId="41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Alignment="1" applyProtection="1">
      <alignment vertical="center"/>
      <protection hidden="1"/>
    </xf>
    <xf numFmtId="49" fontId="2" fillId="5" borderId="136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41" xfId="0" applyFont="1" applyFill="1" applyBorder="1" applyAlignment="1" applyProtection="1">
      <alignment horizontal="center" vertical="center"/>
      <protection hidden="1"/>
    </xf>
    <xf numFmtId="0" fontId="30" fillId="0" borderId="0" xfId="3" applyFont="1" applyFill="1" applyBorder="1" applyAlignment="1" applyProtection="1">
      <alignment horizontal="right" vertical="center"/>
      <protection hidden="1"/>
    </xf>
    <xf numFmtId="0" fontId="8" fillId="0" borderId="153" xfId="0" applyFont="1" applyFill="1" applyBorder="1" applyAlignment="1" applyProtection="1">
      <alignment horizontal="center" vertical="center"/>
      <protection hidden="1"/>
    </xf>
    <xf numFmtId="0" fontId="21" fillId="0" borderId="154" xfId="0" applyFont="1" applyFill="1" applyBorder="1" applyAlignment="1" applyProtection="1">
      <alignment horizontal="center" vertical="center" wrapText="1"/>
      <protection hidden="1"/>
    </xf>
    <xf numFmtId="176" fontId="2" fillId="5" borderId="155" xfId="0" applyNumberFormat="1" applyFont="1" applyFill="1" applyBorder="1" applyAlignment="1" applyProtection="1">
      <alignment horizontal="center" vertical="center" shrinkToFit="1"/>
      <protection locked="0"/>
    </xf>
    <xf numFmtId="176" fontId="2" fillId="5" borderId="156" xfId="0" applyNumberFormat="1" applyFont="1" applyFill="1" applyBorder="1" applyAlignment="1" applyProtection="1">
      <alignment horizontal="center" vertical="center" shrinkToFit="1"/>
      <protection locked="0"/>
    </xf>
    <xf numFmtId="176" fontId="2" fillId="5" borderId="15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1" fillId="0" borderId="158" xfId="0" applyFont="1" applyFill="1" applyBorder="1" applyAlignment="1" applyProtection="1">
      <alignment horizontal="center" vertical="center" wrapText="1"/>
      <protection hidden="1"/>
    </xf>
    <xf numFmtId="0" fontId="2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38" fontId="12" fillId="0" borderId="55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 hidden="1"/>
    </xf>
    <xf numFmtId="183" fontId="7" fillId="5" borderId="63" xfId="5" applyNumberFormat="1" applyFont="1" applyFill="1" applyBorder="1" applyAlignment="1" applyProtection="1">
      <alignment vertical="center" shrinkToFit="1"/>
      <protection locked="0"/>
    </xf>
    <xf numFmtId="183" fontId="7" fillId="5" borderId="131" xfId="5" applyNumberFormat="1" applyFont="1" applyFill="1" applyBorder="1" applyAlignment="1" applyProtection="1">
      <alignment vertical="center" shrinkToFit="1"/>
      <protection locked="0"/>
    </xf>
    <xf numFmtId="183" fontId="7" fillId="5" borderId="136" xfId="5" applyNumberFormat="1" applyFont="1" applyFill="1" applyBorder="1" applyAlignment="1" applyProtection="1">
      <alignment vertical="center" shrinkToFit="1"/>
      <protection locked="0"/>
    </xf>
    <xf numFmtId="38" fontId="2" fillId="0" borderId="61" xfId="5" applyFont="1" applyFill="1" applyBorder="1" applyAlignment="1" applyProtection="1">
      <alignment vertical="center" shrinkToFit="1"/>
      <protection hidden="1"/>
    </xf>
    <xf numFmtId="0" fontId="2" fillId="0" borderId="53" xfId="0" applyFont="1" applyFill="1" applyBorder="1" applyProtection="1">
      <alignment vertical="center"/>
      <protection hidden="1"/>
    </xf>
    <xf numFmtId="0" fontId="12" fillId="0" borderId="0" xfId="3" applyFont="1" applyFill="1" applyBorder="1" applyAlignment="1" applyProtection="1">
      <alignment horizontal="left" vertical="center"/>
      <protection hidden="1"/>
    </xf>
    <xf numFmtId="38" fontId="12" fillId="0" borderId="61" xfId="0" applyNumberFormat="1" applyFont="1" applyFill="1" applyBorder="1" applyAlignment="1" applyProtection="1">
      <alignment horizontal="center" vertical="center"/>
      <protection hidden="1"/>
    </xf>
    <xf numFmtId="0" fontId="2" fillId="0" borderId="116" xfId="2" applyNumberFormat="1" applyFont="1" applyFill="1" applyBorder="1" applyAlignment="1" applyProtection="1">
      <alignment horizontal="center" vertical="center" wrapText="1"/>
      <protection hidden="1"/>
    </xf>
    <xf numFmtId="183" fontId="2" fillId="0" borderId="142" xfId="5" applyNumberFormat="1" applyFont="1" applyFill="1" applyBorder="1" applyAlignment="1" applyProtection="1">
      <alignment horizontal="center" vertical="center" shrinkToFit="1"/>
      <protection locked="0"/>
    </xf>
    <xf numFmtId="183" fontId="2" fillId="0" borderId="143" xfId="5" applyNumberFormat="1" applyFont="1" applyFill="1" applyBorder="1" applyAlignment="1" applyProtection="1">
      <alignment horizontal="center" vertical="center" shrinkToFit="1"/>
      <protection locked="0"/>
    </xf>
    <xf numFmtId="183" fontId="2" fillId="0" borderId="141" xfId="5" applyNumberFormat="1" applyFont="1" applyFill="1" applyBorder="1" applyAlignment="1" applyProtection="1">
      <alignment horizontal="center" vertical="center" shrinkToFit="1"/>
      <protection locked="0"/>
    </xf>
    <xf numFmtId="38" fontId="2" fillId="0" borderId="117" xfId="5" applyFont="1" applyFill="1" applyBorder="1" applyAlignment="1" applyProtection="1">
      <alignment horizontal="center" vertical="center" shrinkToFit="1"/>
      <protection hidden="1"/>
    </xf>
    <xf numFmtId="0" fontId="2" fillId="0" borderId="48" xfId="0" applyFont="1" applyFill="1" applyBorder="1" applyAlignment="1" applyProtection="1">
      <alignment vertical="center"/>
      <protection hidden="1"/>
    </xf>
    <xf numFmtId="0" fontId="2" fillId="0" borderId="161" xfId="3" applyFont="1" applyFill="1" applyBorder="1" applyAlignment="1" applyProtection="1">
      <alignment horizontal="center" vertical="center" wrapText="1"/>
      <protection hidden="1"/>
    </xf>
    <xf numFmtId="0" fontId="2" fillId="0" borderId="117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top" wrapText="1"/>
      <protection hidden="1"/>
    </xf>
    <xf numFmtId="176" fontId="2" fillId="0" borderId="0" xfId="0" applyNumberFormat="1" applyFont="1" applyFill="1" applyBorder="1" applyProtection="1">
      <alignment vertic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</cellXfs>
  <cellStyles count="9">
    <cellStyle name="crStyle_タイトル" xfId="1"/>
    <cellStyle name="crStyle_申請者入力欄" xfId="2"/>
    <cellStyle name="crStyle_自動計算" xfId="3"/>
    <cellStyle name="桁区切り 2" xfId="4"/>
    <cellStyle name="桁区切り 2 3 2 2" xfId="5"/>
    <cellStyle name="桁区切り 2 5" xfId="6"/>
    <cellStyle name="標準" xfId="0" builtinId="0"/>
    <cellStyle name="標準_新築・既築" xfId="7"/>
    <cellStyle name="桁区切り" xfId="8" builtinId="6"/>
  </cellStyles>
  <dxfs count="138"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solid">
          <bgColor theme="0" tint="-0.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solid">
          <bgColor theme="0" tint="-0.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theme="0" tint="-0.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ill>
        <patternFill patternType="solid">
          <bgColor theme="0" tint="-0.5"/>
        </patternFill>
      </fill>
    </dxf>
    <dxf>
      <fill>
        <patternFill patternType="solid">
          <bgColor theme="0" tint="-0.5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theme="0" tint="-0.5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ill>
        <patternFill patternType="solid">
          <bgColor theme="0" tint="-0.5"/>
        </patternFill>
      </fill>
    </dxf>
    <dxf>
      <fill>
        <patternFill patternType="solid">
          <bgColor theme="0" tint="-0.5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theme="0" tint="-0.5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theme="0" tint="-0.5"/>
        </patternFill>
      </fill>
    </dxf>
    <dxf>
      <fill>
        <patternFill patternType="solid">
          <bgColor theme="0" tint="-0.5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theme="0" tint="-0.5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theme="0" tint="-0.35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0" tint="-0.3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theme="0" tint="-0.35"/>
        </patternFill>
      </fill>
    </dxf>
    <dxf>
      <fill>
        <patternFill>
          <bgColor theme="0" tint="-0.35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0" tint="-0.35"/>
        </patternFill>
      </fill>
    </dxf>
    <dxf>
      <fill>
        <patternFill>
          <bgColor theme="0" tint="-0.3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J68"/>
  <sheetViews>
    <sheetView showGridLines="0" tabSelected="1" view="pageBreakPreview" zoomScale="85" zoomScaleNormal="40" zoomScaleSheetLayoutView="85" workbookViewId="0">
      <selection activeCell="Q19" sqref="Q19:AN19"/>
    </sheetView>
  </sheetViews>
  <sheetFormatPr defaultColWidth="9" defaultRowHeight="13.5"/>
  <cols>
    <col min="1" max="1" width="3.625" style="1" customWidth="1"/>
    <col min="2" max="27" width="3.5" style="1" customWidth="1"/>
    <col min="28" max="28" width="4.375" style="1" customWidth="1"/>
    <col min="29" max="40" width="3.625" style="1" customWidth="1"/>
    <col min="41" max="53" width="10.625" style="1" customWidth="1"/>
    <col min="54" max="54" width="9" style="1"/>
    <col min="55" max="55" width="9.625" style="1" bestFit="1" customWidth="1"/>
    <col min="56" max="56" width="15.125" style="1" bestFit="1" customWidth="1"/>
    <col min="57" max="57" width="8.125" style="1" bestFit="1" customWidth="1"/>
    <col min="58" max="58" width="3.375" style="1" bestFit="1" customWidth="1"/>
    <col min="59" max="59" width="8.125" style="1" bestFit="1" customWidth="1"/>
    <col min="60" max="60" width="3.375" style="1" bestFit="1" customWidth="1"/>
    <col min="61" max="61" width="17" style="1" bestFit="1" customWidth="1"/>
    <col min="62" max="62" width="8.125" style="1" bestFit="1" customWidth="1"/>
    <col min="63" max="16384" width="9" style="1"/>
  </cols>
  <sheetData>
    <row r="1" spans="1:62" ht="26.25" customHeight="1">
      <c r="A1" s="6" t="s">
        <v>183</v>
      </c>
      <c r="AE1" s="158" t="s">
        <v>69</v>
      </c>
      <c r="AF1" s="158"/>
      <c r="AG1" s="158"/>
      <c r="AH1" s="158"/>
      <c r="AI1" s="162"/>
      <c r="AJ1" s="164" t="s">
        <v>91</v>
      </c>
      <c r="AK1" s="162"/>
      <c r="AL1" s="164" t="s">
        <v>90</v>
      </c>
      <c r="AM1" s="162"/>
      <c r="AN1" s="164" t="s">
        <v>31</v>
      </c>
      <c r="AO1" s="171" t="s">
        <v>70</v>
      </c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C1" s="128">
        <v>1200000</v>
      </c>
      <c r="BD1" s="133" t="s">
        <v>67</v>
      </c>
      <c r="BE1" s="133" t="s">
        <v>66</v>
      </c>
      <c r="BF1" s="133"/>
      <c r="BG1" s="133" t="s">
        <v>72</v>
      </c>
      <c r="BH1" s="133"/>
      <c r="BI1" s="133"/>
      <c r="BJ1" s="133" t="s">
        <v>78</v>
      </c>
    </row>
    <row r="2" spans="1:62" s="2" customFormat="1" ht="27" customHeight="1">
      <c r="A2" s="7" t="s">
        <v>54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C2" s="173"/>
      <c r="BD2" s="174" t="s">
        <v>33</v>
      </c>
      <c r="BE2" s="174">
        <v>6</v>
      </c>
      <c r="BF2" s="174">
        <v>1</v>
      </c>
      <c r="BG2" s="174">
        <v>4</v>
      </c>
      <c r="BH2" s="174">
        <v>1</v>
      </c>
      <c r="BI2" s="174" t="s">
        <v>50</v>
      </c>
      <c r="BJ2" s="174">
        <v>25</v>
      </c>
    </row>
    <row r="3" spans="1:62" ht="5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D3" s="133" t="s">
        <v>71</v>
      </c>
      <c r="BE3" s="133">
        <v>6</v>
      </c>
      <c r="BF3" s="133">
        <v>2</v>
      </c>
      <c r="BG3" s="133">
        <v>3</v>
      </c>
      <c r="BH3" s="133">
        <v>2</v>
      </c>
      <c r="BI3" s="133" t="s">
        <v>32</v>
      </c>
      <c r="BJ3" s="133">
        <v>25</v>
      </c>
    </row>
    <row r="4" spans="1:62" ht="27.75" customHeight="1">
      <c r="A4" s="8"/>
      <c r="B4" s="13" t="s">
        <v>95</v>
      </c>
      <c r="C4" s="35"/>
      <c r="D4" s="35"/>
      <c r="E4" s="56"/>
      <c r="F4" s="22" t="s">
        <v>61</v>
      </c>
      <c r="G4" s="22"/>
      <c r="H4" s="69"/>
      <c r="I4" s="79"/>
      <c r="J4" s="79"/>
      <c r="K4" s="79"/>
      <c r="L4" s="79"/>
      <c r="M4" s="79"/>
      <c r="N4" s="79"/>
      <c r="O4" s="79"/>
      <c r="P4" s="79"/>
      <c r="Q4" s="113"/>
      <c r="R4" s="123" t="s">
        <v>36</v>
      </c>
      <c r="S4" s="129"/>
      <c r="T4" s="134"/>
      <c r="U4" s="129" t="s">
        <v>13</v>
      </c>
      <c r="V4" s="129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67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D4" s="133" t="s">
        <v>55</v>
      </c>
      <c r="BE4" s="133">
        <v>6</v>
      </c>
      <c r="BF4" s="133">
        <v>3</v>
      </c>
      <c r="BG4" s="133">
        <v>3</v>
      </c>
      <c r="BH4" s="133">
        <v>3</v>
      </c>
      <c r="BI4" s="133" t="s">
        <v>62</v>
      </c>
      <c r="BJ4" s="133">
        <v>25</v>
      </c>
    </row>
    <row r="5" spans="1:62" ht="27.75" customHeight="1">
      <c r="A5" s="8"/>
      <c r="B5" s="14" t="s">
        <v>94</v>
      </c>
      <c r="C5" s="36"/>
      <c r="D5" s="36"/>
      <c r="E5" s="57"/>
      <c r="F5" s="22" t="s">
        <v>83</v>
      </c>
      <c r="G5" s="22"/>
      <c r="H5" s="69"/>
      <c r="I5" s="80" t="s">
        <v>77</v>
      </c>
      <c r="J5" s="80"/>
      <c r="K5" s="80"/>
      <c r="L5" s="80"/>
      <c r="M5" s="80"/>
      <c r="N5" s="80"/>
      <c r="O5" s="80"/>
      <c r="P5" s="80"/>
      <c r="Q5" s="114"/>
      <c r="R5" s="22" t="s">
        <v>9</v>
      </c>
      <c r="S5" s="22"/>
      <c r="T5" s="69"/>
      <c r="U5" s="136"/>
      <c r="V5" s="136"/>
      <c r="W5" s="136"/>
      <c r="X5" s="136"/>
      <c r="Y5" s="136"/>
      <c r="Z5" s="129" t="s">
        <v>96</v>
      </c>
      <c r="AA5" s="129"/>
      <c r="AB5" s="129"/>
      <c r="AC5" s="129"/>
      <c r="AD5" s="35" t="str">
        <f>IFERROR(VLOOKUP(U5,BD2:BE37,2,0),"")</f>
        <v/>
      </c>
      <c r="AE5" s="159"/>
      <c r="AF5" s="159"/>
      <c r="AG5" s="159"/>
      <c r="AH5" s="159"/>
      <c r="AI5" s="159"/>
      <c r="AJ5" s="159"/>
      <c r="AK5" s="159"/>
      <c r="AL5" s="159"/>
      <c r="AM5" s="168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D5" s="133" t="s">
        <v>16</v>
      </c>
      <c r="BE5" s="133">
        <v>5</v>
      </c>
      <c r="BF5" s="133">
        <v>4</v>
      </c>
      <c r="BG5" s="133">
        <v>3</v>
      </c>
      <c r="BH5" s="133">
        <v>4</v>
      </c>
      <c r="BI5" s="133" t="s">
        <v>63</v>
      </c>
      <c r="BJ5" s="133">
        <v>25</v>
      </c>
    </row>
    <row r="6" spans="1:62" ht="27.75" customHeight="1">
      <c r="A6" s="8"/>
      <c r="B6" s="15"/>
      <c r="C6" s="37"/>
      <c r="D6" s="37"/>
      <c r="E6" s="58"/>
      <c r="F6" s="23" t="s">
        <v>17</v>
      </c>
      <c r="G6" s="23"/>
      <c r="H6" s="70"/>
      <c r="I6" s="81" t="s">
        <v>20</v>
      </c>
      <c r="J6" s="90"/>
      <c r="K6" s="90"/>
      <c r="L6" s="101" t="s">
        <v>12</v>
      </c>
      <c r="M6" s="81" t="s">
        <v>21</v>
      </c>
      <c r="N6" s="90"/>
      <c r="O6" s="90"/>
      <c r="P6" s="101" t="s">
        <v>24</v>
      </c>
      <c r="Q6" s="81" t="s">
        <v>25</v>
      </c>
      <c r="R6" s="90"/>
      <c r="S6" s="90"/>
      <c r="T6" s="101" t="s">
        <v>24</v>
      </c>
      <c r="U6" s="137" t="s">
        <v>22</v>
      </c>
      <c r="V6" s="137"/>
      <c r="W6" s="90"/>
      <c r="X6" s="90"/>
      <c r="Y6" s="81" t="s">
        <v>7</v>
      </c>
      <c r="AA6" s="148" t="s">
        <v>26</v>
      </c>
      <c r="AB6" s="148"/>
      <c r="AC6" s="154">
        <f>SUM(J6,N6,R6,W6)</f>
        <v>0</v>
      </c>
      <c r="AD6" s="154"/>
      <c r="AE6" s="154"/>
      <c r="AF6" s="52" t="s">
        <v>12</v>
      </c>
      <c r="AG6" s="161" t="s">
        <v>15</v>
      </c>
      <c r="AH6" s="161"/>
      <c r="AI6" s="161"/>
      <c r="AJ6" s="161"/>
      <c r="AK6" s="161"/>
      <c r="AL6" s="161"/>
      <c r="AM6" s="169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D6" s="133" t="s">
        <v>30</v>
      </c>
      <c r="BE6" s="133">
        <v>4</v>
      </c>
      <c r="BF6" s="133">
        <v>5</v>
      </c>
      <c r="BG6" s="133">
        <v>3</v>
      </c>
      <c r="BH6" s="133">
        <v>5</v>
      </c>
      <c r="BI6" s="133" t="s">
        <v>58</v>
      </c>
      <c r="BJ6" s="133">
        <v>25</v>
      </c>
    </row>
    <row r="7" spans="1:62" ht="27.75" customHeight="1">
      <c r="B7" s="16" t="s">
        <v>88</v>
      </c>
      <c r="C7" s="38"/>
      <c r="D7" s="38"/>
      <c r="E7" s="59"/>
      <c r="F7" s="62" t="s">
        <v>72</v>
      </c>
      <c r="G7" s="65"/>
      <c r="H7" s="71"/>
      <c r="I7" s="82" t="str">
        <f>IFERROR(VLOOKUP(R7,BF2:BG13,2,0),"")</f>
        <v/>
      </c>
      <c r="J7" s="82"/>
      <c r="K7" s="82"/>
      <c r="L7" s="65" t="s">
        <v>0</v>
      </c>
      <c r="M7" s="65"/>
      <c r="N7" s="62" t="s">
        <v>73</v>
      </c>
      <c r="O7" s="65"/>
      <c r="P7" s="65"/>
      <c r="Q7" s="71"/>
      <c r="R7" s="124"/>
      <c r="S7" s="130"/>
      <c r="T7" s="135"/>
      <c r="U7" s="138" t="str">
        <f>IFERROR(VLOOKUP(R7,BH2:BI13,2,0),"")</f>
        <v/>
      </c>
      <c r="V7" s="65"/>
      <c r="W7" s="65"/>
      <c r="X7" s="65"/>
      <c r="Y7" s="65"/>
      <c r="Z7" s="65"/>
      <c r="AA7" s="149"/>
      <c r="AB7" s="62" t="s">
        <v>169</v>
      </c>
      <c r="AC7" s="65"/>
      <c r="AD7" s="65"/>
      <c r="AE7" s="65"/>
      <c r="AF7" s="65"/>
      <c r="AG7" s="65"/>
      <c r="AH7" s="65"/>
      <c r="AI7" s="65"/>
      <c r="AJ7" s="138" t="s">
        <v>185</v>
      </c>
      <c r="AK7" s="65"/>
      <c r="AL7" s="65"/>
      <c r="AM7" s="149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D7" s="133" t="s">
        <v>134</v>
      </c>
      <c r="BE7" s="133">
        <v>6</v>
      </c>
      <c r="BF7" s="133">
        <v>6</v>
      </c>
      <c r="BG7" s="133">
        <v>2</v>
      </c>
      <c r="BH7" s="133">
        <v>6</v>
      </c>
      <c r="BI7" s="133" t="s">
        <v>64</v>
      </c>
      <c r="BJ7" s="133">
        <v>25</v>
      </c>
    </row>
    <row r="8" spans="1:62" ht="27.75" customHeight="1">
      <c r="B8" s="17"/>
      <c r="C8" s="39"/>
      <c r="D8" s="39"/>
      <c r="E8" s="60"/>
      <c r="F8" s="63" t="s">
        <v>146</v>
      </c>
      <c r="G8" s="66"/>
      <c r="H8" s="72"/>
      <c r="I8" s="83"/>
      <c r="J8" s="91"/>
      <c r="K8" s="91"/>
      <c r="L8" s="54" t="s">
        <v>12</v>
      </c>
      <c r="M8" s="102" t="s">
        <v>145</v>
      </c>
      <c r="N8" s="102"/>
      <c r="O8" s="102"/>
      <c r="P8" s="102"/>
      <c r="Q8" s="115"/>
      <c r="R8" s="123" t="s">
        <v>78</v>
      </c>
      <c r="S8" s="129"/>
      <c r="T8" s="129"/>
      <c r="U8" s="129"/>
      <c r="V8" s="129"/>
      <c r="W8" s="141" t="str">
        <f>IFERROR(VLOOKUP(U7,BI2:BJ13,2),"")</f>
        <v/>
      </c>
      <c r="X8" s="142"/>
      <c r="Y8" s="142"/>
      <c r="Z8" s="142"/>
      <c r="AA8" s="150"/>
      <c r="AB8" s="123" t="s">
        <v>97</v>
      </c>
      <c r="AC8" s="129"/>
      <c r="AD8" s="129"/>
      <c r="AE8" s="134"/>
      <c r="AF8" s="160" t="str">
        <f>IFERROR(IF(AC6="","",ROUNDDOWN(I8/AC6*100,0)),"")</f>
        <v/>
      </c>
      <c r="AG8" s="160"/>
      <c r="AH8" s="160"/>
      <c r="AI8" s="54" t="s">
        <v>23</v>
      </c>
      <c r="AJ8" s="165" t="str">
        <f>IF(W8="","",IF(W8&lt;=AF8,"OK","NG"))</f>
        <v/>
      </c>
      <c r="AK8" s="166"/>
      <c r="AL8" s="166"/>
      <c r="AM8" s="170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D8" s="133" t="s">
        <v>136</v>
      </c>
      <c r="BE8" s="133">
        <v>6</v>
      </c>
      <c r="BF8" s="133">
        <v>7</v>
      </c>
      <c r="BG8" s="133">
        <v>2</v>
      </c>
      <c r="BH8" s="133">
        <v>7</v>
      </c>
      <c r="BI8" s="133" t="s">
        <v>47</v>
      </c>
      <c r="BJ8" s="133">
        <v>25</v>
      </c>
    </row>
    <row r="9" spans="1:62" ht="5.25" customHeight="1">
      <c r="A9" s="9"/>
      <c r="B9" s="18"/>
      <c r="C9" s="18"/>
      <c r="D9" s="18"/>
      <c r="E9" s="18"/>
      <c r="F9" s="64"/>
      <c r="G9" s="67"/>
      <c r="H9" s="67"/>
      <c r="I9" s="64"/>
      <c r="J9" s="9"/>
      <c r="K9" s="64"/>
      <c r="L9" s="64"/>
      <c r="M9" s="64"/>
      <c r="N9" s="64"/>
      <c r="O9" s="9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D9" s="133" t="s">
        <v>137</v>
      </c>
      <c r="BE9" s="133">
        <v>6</v>
      </c>
      <c r="BF9" s="133">
        <v>8</v>
      </c>
      <c r="BG9" s="133">
        <v>2</v>
      </c>
      <c r="BH9" s="133">
        <v>8</v>
      </c>
      <c r="BI9" s="133" t="s">
        <v>3</v>
      </c>
      <c r="BJ9" s="133">
        <v>25</v>
      </c>
    </row>
    <row r="10" spans="1:62" s="3" customFormat="1" ht="24" customHeight="1">
      <c r="A10" s="1"/>
      <c r="B10" s="19" t="s">
        <v>1</v>
      </c>
      <c r="C10" s="5"/>
      <c r="D10" s="50"/>
      <c r="E10" s="50"/>
      <c r="F10" s="50"/>
      <c r="G10" s="50"/>
      <c r="H10" s="50"/>
      <c r="I10" s="50" t="s">
        <v>74</v>
      </c>
      <c r="J10" s="50"/>
      <c r="K10" s="50"/>
      <c r="L10" s="50"/>
      <c r="M10" s="50"/>
      <c r="N10" s="50"/>
      <c r="O10" s="50"/>
      <c r="P10" s="50"/>
      <c r="AN10" s="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D10" s="133" t="s">
        <v>138</v>
      </c>
      <c r="BE10" s="133">
        <v>6</v>
      </c>
      <c r="BF10" s="133">
        <v>9</v>
      </c>
      <c r="BG10" s="133">
        <v>2</v>
      </c>
      <c r="BH10" s="133">
        <v>9</v>
      </c>
      <c r="BI10" s="133" t="s">
        <v>48</v>
      </c>
      <c r="BJ10" s="133">
        <v>40</v>
      </c>
    </row>
    <row r="11" spans="1:62" s="3" customFormat="1" ht="27" customHeight="1">
      <c r="A11" s="1"/>
      <c r="B11" s="20" t="s">
        <v>112</v>
      </c>
      <c r="C11" s="20"/>
      <c r="D11" s="20"/>
      <c r="E11" s="20"/>
      <c r="F11" s="20"/>
      <c r="G11" s="20"/>
      <c r="H11" s="20"/>
      <c r="I11" s="84" t="s">
        <v>79</v>
      </c>
      <c r="J11" s="92"/>
      <c r="K11" s="92"/>
      <c r="L11" s="92"/>
      <c r="M11" s="92"/>
      <c r="N11" s="92"/>
      <c r="O11" s="92"/>
      <c r="P11" s="104"/>
      <c r="Q11" s="116" t="s">
        <v>124</v>
      </c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D11" s="133" t="s">
        <v>139</v>
      </c>
      <c r="BE11" s="133">
        <v>6</v>
      </c>
      <c r="BF11" s="133">
        <v>10</v>
      </c>
      <c r="BG11" s="133">
        <v>2</v>
      </c>
      <c r="BH11" s="133">
        <v>10</v>
      </c>
      <c r="BI11" s="133" t="s">
        <v>56</v>
      </c>
      <c r="BJ11" s="133">
        <v>40</v>
      </c>
    </row>
    <row r="12" spans="1:62" s="3" customFormat="1" ht="24" customHeight="1">
      <c r="A12" s="1"/>
      <c r="B12" s="21" t="s">
        <v>85</v>
      </c>
      <c r="C12" s="40" t="s">
        <v>118</v>
      </c>
      <c r="D12" s="51"/>
      <c r="E12" s="51"/>
      <c r="F12" s="51"/>
      <c r="G12" s="51"/>
      <c r="H12" s="73"/>
      <c r="I12" s="85" t="s">
        <v>28</v>
      </c>
      <c r="J12" s="93"/>
      <c r="K12" s="93"/>
      <c r="L12" s="93"/>
      <c r="M12" s="93"/>
      <c r="N12" s="93"/>
      <c r="O12" s="93"/>
      <c r="P12" s="105" t="s">
        <v>10</v>
      </c>
      <c r="Q12" s="117" t="s">
        <v>126</v>
      </c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D12" s="133" t="s">
        <v>117</v>
      </c>
      <c r="BE12" s="133">
        <v>6</v>
      </c>
      <c r="BF12" s="133">
        <v>11</v>
      </c>
      <c r="BG12" s="133">
        <v>2</v>
      </c>
      <c r="BH12" s="133">
        <v>11</v>
      </c>
      <c r="BI12" s="133" t="s">
        <v>65</v>
      </c>
      <c r="BJ12" s="133">
        <v>40</v>
      </c>
    </row>
    <row r="13" spans="1:62" s="3" customFormat="1" ht="24" customHeight="1">
      <c r="A13" s="1"/>
      <c r="B13" s="22"/>
      <c r="C13" s="41" t="s">
        <v>92</v>
      </c>
      <c r="D13" s="52"/>
      <c r="E13" s="52"/>
      <c r="F13" s="52"/>
      <c r="G13" s="52"/>
      <c r="H13" s="74"/>
      <c r="I13" s="86" t="s">
        <v>28</v>
      </c>
      <c r="J13" s="94">
        <f>SUM(J14:O16)</f>
        <v>0</v>
      </c>
      <c r="K13" s="94"/>
      <c r="L13" s="94"/>
      <c r="M13" s="94"/>
      <c r="N13" s="94"/>
      <c r="O13" s="94"/>
      <c r="P13" s="106" t="s">
        <v>10</v>
      </c>
      <c r="Q13" s="118" t="s">
        <v>128</v>
      </c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D13" s="133" t="s">
        <v>141</v>
      </c>
      <c r="BE13" s="133">
        <v>6</v>
      </c>
      <c r="BF13" s="133">
        <v>12</v>
      </c>
      <c r="BG13" s="133">
        <v>1</v>
      </c>
      <c r="BH13" s="133">
        <v>12</v>
      </c>
      <c r="BI13" s="133" t="s">
        <v>37</v>
      </c>
      <c r="BJ13" s="133">
        <v>100</v>
      </c>
    </row>
    <row r="14" spans="1:62" s="3" customFormat="1" ht="24" customHeight="1">
      <c r="A14" s="1"/>
      <c r="B14" s="22" t="s">
        <v>119</v>
      </c>
      <c r="C14" s="42"/>
      <c r="D14" s="53" t="s">
        <v>113</v>
      </c>
      <c r="E14" s="61"/>
      <c r="F14" s="61"/>
      <c r="G14" s="61"/>
      <c r="H14" s="75"/>
      <c r="I14" s="86" t="s">
        <v>28</v>
      </c>
      <c r="J14" s="95"/>
      <c r="K14" s="95"/>
      <c r="L14" s="95"/>
      <c r="M14" s="95"/>
      <c r="N14" s="95"/>
      <c r="O14" s="95"/>
      <c r="P14" s="106" t="s">
        <v>10</v>
      </c>
      <c r="Q14" s="118" t="s">
        <v>127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D14" s="133" t="s">
        <v>135</v>
      </c>
      <c r="BE14" s="133">
        <v>5</v>
      </c>
      <c r="BF14" s="133"/>
      <c r="BG14" s="133"/>
      <c r="BH14" s="133"/>
      <c r="BI14" s="133"/>
      <c r="BJ14" s="133"/>
    </row>
    <row r="15" spans="1:62" s="3" customFormat="1" ht="24" customHeight="1">
      <c r="A15" s="1"/>
      <c r="B15" s="22" t="s">
        <v>120</v>
      </c>
      <c r="C15" s="42"/>
      <c r="D15" s="53" t="s">
        <v>114</v>
      </c>
      <c r="E15" s="61"/>
      <c r="F15" s="61"/>
      <c r="G15" s="61"/>
      <c r="H15" s="75"/>
      <c r="I15" s="86" t="s">
        <v>28</v>
      </c>
      <c r="J15" s="95"/>
      <c r="K15" s="95"/>
      <c r="L15" s="95"/>
      <c r="M15" s="95"/>
      <c r="N15" s="95"/>
      <c r="O15" s="95"/>
      <c r="P15" s="106" t="s">
        <v>10</v>
      </c>
      <c r="Q15" s="118" t="s">
        <v>121</v>
      </c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D15" s="133" t="s">
        <v>142</v>
      </c>
      <c r="BE15" s="133">
        <v>5</v>
      </c>
      <c r="BF15" s="133"/>
      <c r="BG15" s="133"/>
      <c r="BH15" s="133"/>
      <c r="BI15" s="133"/>
      <c r="BJ15" s="133"/>
    </row>
    <row r="16" spans="1:62" s="3" customFormat="1" ht="24" customHeight="1">
      <c r="A16" s="1"/>
      <c r="B16" s="22" t="s">
        <v>2</v>
      </c>
      <c r="C16" s="43"/>
      <c r="D16" s="53" t="s">
        <v>115</v>
      </c>
      <c r="E16" s="61"/>
      <c r="F16" s="61"/>
      <c r="G16" s="61"/>
      <c r="H16" s="75"/>
      <c r="I16" s="86" t="s">
        <v>28</v>
      </c>
      <c r="J16" s="95"/>
      <c r="K16" s="95"/>
      <c r="L16" s="95"/>
      <c r="M16" s="95"/>
      <c r="N16" s="95"/>
      <c r="O16" s="95"/>
      <c r="P16" s="106" t="s">
        <v>10</v>
      </c>
      <c r="Q16" s="118" t="s">
        <v>68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D16" s="133" t="s">
        <v>143</v>
      </c>
      <c r="BE16" s="133">
        <v>5</v>
      </c>
      <c r="BF16" s="133"/>
      <c r="BG16" s="133"/>
      <c r="BH16" s="133"/>
      <c r="BI16" s="133"/>
      <c r="BJ16" s="133"/>
    </row>
    <row r="17" spans="1:62" s="3" customFormat="1" ht="24" customHeight="1">
      <c r="A17" s="1"/>
      <c r="B17" s="22" t="s">
        <v>60</v>
      </c>
      <c r="C17" s="44" t="s">
        <v>93</v>
      </c>
      <c r="D17" s="54"/>
      <c r="E17" s="54"/>
      <c r="F17" s="54"/>
      <c r="G17" s="54"/>
      <c r="H17" s="76"/>
      <c r="I17" s="86" t="s">
        <v>28</v>
      </c>
      <c r="J17" s="96"/>
      <c r="K17" s="96"/>
      <c r="L17" s="96"/>
      <c r="M17" s="96"/>
      <c r="N17" s="96"/>
      <c r="O17" s="96"/>
      <c r="P17" s="106" t="s">
        <v>10</v>
      </c>
      <c r="Q17" s="118" t="s">
        <v>125</v>
      </c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D17" s="133" t="s">
        <v>144</v>
      </c>
      <c r="BE17" s="133">
        <v>5</v>
      </c>
      <c r="BF17" s="133"/>
      <c r="BG17" s="133"/>
      <c r="BH17" s="133"/>
      <c r="BI17" s="133"/>
      <c r="BJ17" s="11"/>
    </row>
    <row r="18" spans="1:62" s="3" customFormat="1" ht="24" customHeight="1">
      <c r="A18" s="1"/>
      <c r="B18" s="23" t="s">
        <v>122</v>
      </c>
      <c r="C18" s="41" t="s">
        <v>116</v>
      </c>
      <c r="D18" s="52"/>
      <c r="E18" s="52"/>
      <c r="F18" s="52"/>
      <c r="G18" s="52"/>
      <c r="H18" s="74"/>
      <c r="I18" s="87" t="s">
        <v>28</v>
      </c>
      <c r="J18" s="97"/>
      <c r="K18" s="97"/>
      <c r="L18" s="97"/>
      <c r="M18" s="97"/>
      <c r="N18" s="97"/>
      <c r="O18" s="97"/>
      <c r="P18" s="107" t="s">
        <v>10</v>
      </c>
      <c r="Q18" s="44" t="s">
        <v>193</v>
      </c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D18" s="133" t="s">
        <v>76</v>
      </c>
      <c r="BE18" s="133">
        <v>5</v>
      </c>
      <c r="BF18" s="133"/>
      <c r="BG18" s="133"/>
      <c r="BH18" s="133"/>
      <c r="BI18" s="133"/>
      <c r="BJ18" s="11"/>
    </row>
    <row r="19" spans="1:62" s="3" customFormat="1" ht="24" customHeight="1">
      <c r="A19" s="1"/>
      <c r="B19" s="24" t="s">
        <v>123</v>
      </c>
      <c r="C19" s="45" t="s">
        <v>46</v>
      </c>
      <c r="D19" s="55"/>
      <c r="E19" s="55"/>
      <c r="F19" s="55"/>
      <c r="G19" s="55"/>
      <c r="H19" s="77"/>
      <c r="I19" s="88"/>
      <c r="J19" s="98">
        <f>ROUND(SUM(J12:O13,J17:O18)/100*10,0)</f>
        <v>0</v>
      </c>
      <c r="K19" s="98"/>
      <c r="L19" s="98"/>
      <c r="M19" s="98"/>
      <c r="N19" s="98"/>
      <c r="O19" s="98"/>
      <c r="P19" s="108" t="s">
        <v>10</v>
      </c>
      <c r="Q19" s="119" t="s">
        <v>38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D19" s="133" t="s">
        <v>11</v>
      </c>
      <c r="BE19" s="133">
        <v>4</v>
      </c>
      <c r="BF19" s="133"/>
      <c r="BG19" s="133"/>
      <c r="BH19" s="133"/>
      <c r="BI19" s="133"/>
      <c r="BJ19" s="133"/>
    </row>
    <row r="20" spans="1:62" s="3" customFormat="1" ht="24" customHeight="1">
      <c r="A20" s="1"/>
      <c r="B20" s="21" t="s">
        <v>75</v>
      </c>
      <c r="C20" s="21"/>
      <c r="D20" s="21"/>
      <c r="E20" s="21"/>
      <c r="F20" s="21"/>
      <c r="G20" s="21"/>
      <c r="H20" s="21"/>
      <c r="I20" s="85" t="s">
        <v>28</v>
      </c>
      <c r="J20" s="99">
        <f>SUM(J12:O13,J17:O19)</f>
        <v>0</v>
      </c>
      <c r="K20" s="99"/>
      <c r="L20" s="99"/>
      <c r="M20" s="99"/>
      <c r="N20" s="99"/>
      <c r="O20" s="99"/>
      <c r="P20" s="109" t="s">
        <v>10</v>
      </c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F20" s="133"/>
      <c r="BG20" s="133"/>
      <c r="BH20" s="133"/>
      <c r="BI20" s="133"/>
      <c r="BJ20" s="133"/>
    </row>
    <row r="21" spans="1:62" s="3" customFormat="1" ht="27" customHeight="1">
      <c r="A21" s="1"/>
      <c r="B21" s="19" t="s">
        <v>52</v>
      </c>
      <c r="C21" s="4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10"/>
      <c r="Q21" s="110"/>
      <c r="R21" s="110"/>
      <c r="S21" s="110"/>
      <c r="T21" s="110"/>
      <c r="U21" s="110"/>
      <c r="V21" s="110"/>
      <c r="W21" s="110"/>
      <c r="X21" s="1"/>
      <c r="Y21" s="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F21" s="133"/>
      <c r="BG21" s="133"/>
      <c r="BH21" s="133"/>
      <c r="BI21" s="133"/>
      <c r="BJ21" s="11"/>
    </row>
    <row r="22" spans="1:62" s="3" customFormat="1" ht="27" customHeight="1">
      <c r="A22" s="1"/>
      <c r="B22" s="25" t="s">
        <v>129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121">
        <f>IFERROR(ROUNDDOWN(J20/3,-3),"")</f>
        <v>0</v>
      </c>
      <c r="R22" s="125"/>
      <c r="S22" s="125"/>
      <c r="T22" s="125"/>
      <c r="U22" s="125"/>
      <c r="V22" s="125"/>
      <c r="W22" s="125"/>
      <c r="X22" s="125"/>
      <c r="Y22" s="125"/>
      <c r="Z22" s="145"/>
      <c r="AA22" s="107" t="s">
        <v>10</v>
      </c>
      <c r="AB22" s="110"/>
      <c r="AC22" s="32"/>
      <c r="AD22" s="32"/>
      <c r="AE22" s="32"/>
      <c r="AF22" s="32"/>
      <c r="AG22" s="32"/>
      <c r="AH22" s="32"/>
      <c r="AI22" s="163"/>
      <c r="AJ22" s="163"/>
      <c r="AK22" s="163"/>
      <c r="AL22" s="163"/>
      <c r="AM22" s="163"/>
      <c r="AN22" s="163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F22" s="133"/>
      <c r="BG22" s="133"/>
      <c r="BH22" s="133"/>
      <c r="BI22" s="133"/>
      <c r="BJ22" s="11"/>
    </row>
    <row r="23" spans="1:62" s="3" customFormat="1" ht="27" customHeight="1">
      <c r="B23" s="26" t="s">
        <v>130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111"/>
      <c r="Q23" s="122">
        <f>MIN(Q22,BC1)</f>
        <v>0</v>
      </c>
      <c r="R23" s="126"/>
      <c r="S23" s="126"/>
      <c r="T23" s="126"/>
      <c r="U23" s="126"/>
      <c r="V23" s="126"/>
      <c r="W23" s="126"/>
      <c r="X23" s="126"/>
      <c r="Y23" s="126"/>
      <c r="Z23" s="146"/>
      <c r="AA23" s="151" t="s">
        <v>10</v>
      </c>
      <c r="AB23" s="110"/>
      <c r="AC23" s="155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D23" s="133"/>
      <c r="BE23" s="133"/>
      <c r="BF23" s="133"/>
      <c r="BG23" s="133"/>
      <c r="BH23" s="133"/>
      <c r="BI23" s="133"/>
      <c r="BJ23" s="11"/>
    </row>
    <row r="24" spans="1:62" s="3" customFormat="1" ht="27" customHeight="1">
      <c r="A24" s="10"/>
      <c r="J24" s="89"/>
      <c r="K24" s="89"/>
      <c r="L24" s="89"/>
      <c r="M24" s="89"/>
      <c r="N24" s="89"/>
      <c r="P24" s="46"/>
      <c r="Q24" s="46"/>
      <c r="R24" s="127"/>
      <c r="S24" s="131"/>
      <c r="T24" s="131"/>
      <c r="U24" s="131"/>
      <c r="V24" s="131"/>
      <c r="W24" s="131"/>
      <c r="AN24" s="1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F24" s="133"/>
      <c r="BG24" s="133"/>
      <c r="BH24" s="133"/>
      <c r="BI24" s="133"/>
      <c r="BJ24" s="68"/>
    </row>
    <row r="25" spans="1:62" s="3" customFormat="1" ht="29.25" customHeight="1">
      <c r="A25" s="10"/>
      <c r="I25" s="89"/>
      <c r="J25" s="89"/>
      <c r="K25" s="89"/>
      <c r="L25" s="89"/>
      <c r="M25" s="89"/>
      <c r="N25" s="89"/>
      <c r="O25" s="46"/>
      <c r="P25" s="112"/>
      <c r="Q25" s="112"/>
      <c r="R25" s="127"/>
      <c r="S25" s="131"/>
      <c r="T25" s="131"/>
      <c r="U25" s="131"/>
      <c r="V25" s="131"/>
      <c r="W25" s="131"/>
      <c r="AN25" s="1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F25" s="133"/>
      <c r="BG25" s="133"/>
      <c r="BH25" s="133"/>
      <c r="BI25" s="133"/>
      <c r="BJ25" s="10"/>
    </row>
    <row r="26" spans="1:62" s="3" customFormat="1" ht="29.25" customHeight="1">
      <c r="A26" s="11"/>
      <c r="AN26" s="133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D26" s="133"/>
      <c r="BE26" s="133"/>
      <c r="BF26" s="133"/>
      <c r="BG26" s="133"/>
      <c r="BH26" s="133"/>
      <c r="BI26" s="133"/>
      <c r="BJ26" s="10"/>
    </row>
    <row r="27" spans="1:62" s="3" customFormat="1" ht="20.25" customHeight="1">
      <c r="A27" s="11"/>
      <c r="Z27" s="89"/>
      <c r="AA27" s="89"/>
      <c r="BD27" s="133"/>
      <c r="BE27" s="133"/>
      <c r="BF27" s="133"/>
      <c r="BG27" s="133"/>
      <c r="BH27" s="133"/>
      <c r="BI27" s="133"/>
      <c r="BJ27" s="10"/>
    </row>
    <row r="28" spans="1:62" s="3" customFormat="1" ht="20.25" customHeight="1">
      <c r="A28" s="11"/>
      <c r="C28" s="27"/>
      <c r="D28" s="27"/>
      <c r="E28" s="27"/>
      <c r="F28" s="28"/>
      <c r="G28" s="68"/>
      <c r="H28" s="7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Y28" s="89"/>
      <c r="Z28" s="89"/>
      <c r="AA28" s="89"/>
      <c r="AB28" s="89"/>
      <c r="AC28" s="89"/>
      <c r="AD28" s="89"/>
      <c r="BD28" s="133"/>
      <c r="BE28" s="133"/>
      <c r="BF28" s="133"/>
      <c r="BG28" s="133"/>
      <c r="BH28" s="133"/>
      <c r="BI28" s="133"/>
      <c r="BJ28" s="10"/>
    </row>
    <row r="29" spans="1:62" s="3" customFormat="1" ht="20.25" customHeight="1">
      <c r="A29" s="11"/>
      <c r="B29" s="27"/>
      <c r="C29" s="27"/>
      <c r="D29" s="27"/>
      <c r="E29" s="27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AA29" s="127"/>
      <c r="AB29" s="152"/>
      <c r="AC29" s="152"/>
      <c r="AD29" s="152"/>
      <c r="AE29" s="152"/>
      <c r="AF29" s="152"/>
      <c r="AG29" s="152"/>
      <c r="AH29" s="46"/>
      <c r="AI29" s="133"/>
      <c r="AJ29" s="133"/>
      <c r="AK29" s="133"/>
      <c r="AL29" s="133"/>
      <c r="AM29" s="133"/>
      <c r="AN29" s="133"/>
      <c r="BD29" s="11"/>
      <c r="BE29" s="11"/>
      <c r="BF29" s="11"/>
      <c r="BG29" s="11"/>
      <c r="BH29" s="11"/>
      <c r="BI29" s="11"/>
      <c r="BJ29" s="10"/>
    </row>
    <row r="30" spans="1:62" s="3" customFormat="1" ht="20.25" customHeight="1">
      <c r="A30" s="1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AA30" s="127"/>
      <c r="AB30" s="153"/>
      <c r="AC30" s="153"/>
      <c r="AD30" s="153"/>
      <c r="AE30" s="153"/>
      <c r="AF30" s="153"/>
      <c r="AG30" s="153"/>
      <c r="AH30" s="46"/>
      <c r="AI30" s="133"/>
      <c r="AJ30" s="133"/>
      <c r="AK30" s="133"/>
      <c r="AL30" s="133"/>
      <c r="AM30" s="133"/>
      <c r="AN30" s="133"/>
      <c r="BD30" s="11"/>
      <c r="BE30" s="11"/>
      <c r="BF30" s="11"/>
      <c r="BG30" s="11"/>
      <c r="BH30" s="11"/>
      <c r="BI30" s="11"/>
      <c r="BJ30" s="10"/>
    </row>
    <row r="31" spans="1:62" s="3" customFormat="1" ht="20.25" customHeight="1">
      <c r="A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AB31" s="147"/>
      <c r="AC31" s="11"/>
      <c r="AD31" s="11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BD31" s="133"/>
      <c r="BE31" s="133"/>
      <c r="BF31" s="133"/>
      <c r="BG31" s="133"/>
      <c r="BH31" s="133"/>
      <c r="BI31" s="133"/>
      <c r="BJ31" s="10"/>
    </row>
    <row r="32" spans="1:62" s="3" customFormat="1" ht="20.25" customHeight="1">
      <c r="A32" s="11"/>
      <c r="B32" s="28"/>
      <c r="C32" s="28"/>
      <c r="D32" s="28"/>
      <c r="E32" s="2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32"/>
      <c r="T32" s="132"/>
      <c r="U32" s="68"/>
      <c r="V32" s="68"/>
      <c r="W32" s="28"/>
      <c r="X32" s="28"/>
      <c r="Y32" s="28"/>
      <c r="Z32" s="28"/>
      <c r="AA32" s="28"/>
      <c r="AB32" s="28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BD32" s="133"/>
      <c r="BE32" s="133"/>
      <c r="BF32" s="133"/>
      <c r="BG32" s="133"/>
      <c r="BH32" s="133"/>
      <c r="BI32" s="133"/>
      <c r="BJ32" s="10"/>
    </row>
    <row r="33" spans="1:62" s="3" customFormat="1" ht="20.25" customHeight="1">
      <c r="A33" s="12"/>
      <c r="C33" s="49"/>
      <c r="D33" s="49"/>
      <c r="E33" s="49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1"/>
      <c r="T33" s="11"/>
      <c r="U33" s="49"/>
      <c r="V33" s="49"/>
      <c r="W33" s="49"/>
      <c r="X33" s="49"/>
      <c r="Y33" s="49"/>
      <c r="Z33" s="49"/>
      <c r="AA33" s="49"/>
      <c r="AB33" s="49"/>
      <c r="AC33" s="7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BD33" s="133"/>
      <c r="BE33" s="133"/>
      <c r="BF33" s="133"/>
      <c r="BG33" s="133"/>
      <c r="BH33" s="133"/>
      <c r="BI33" s="133"/>
      <c r="BJ33" s="5"/>
    </row>
    <row r="34" spans="1:62" s="4" customFormat="1" ht="20.25" customHeight="1">
      <c r="A34" s="12"/>
      <c r="B34" s="0"/>
      <c r="C34" s="0"/>
      <c r="D34" s="0"/>
      <c r="E34" s="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78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BD34" s="11"/>
      <c r="BE34" s="11"/>
      <c r="BF34" s="11"/>
      <c r="BG34" s="11"/>
      <c r="BH34" s="11"/>
      <c r="BI34" s="11"/>
      <c r="BJ34" s="5"/>
    </row>
    <row r="35" spans="1:62" s="4" customFormat="1" ht="20.25" customHeight="1">
      <c r="A35" s="12"/>
      <c r="B35" s="11"/>
      <c r="C35" s="11"/>
      <c r="D35" s="11"/>
      <c r="E35" s="11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139"/>
      <c r="V35" s="0"/>
      <c r="W35" s="139"/>
      <c r="X35" s="143"/>
      <c r="Y35" s="143"/>
      <c r="Z35" s="143"/>
      <c r="AA35" s="143"/>
      <c r="AB35" s="143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BD35" s="11"/>
      <c r="BE35" s="11"/>
      <c r="BF35" s="11"/>
      <c r="BG35" s="11"/>
      <c r="BH35" s="11"/>
      <c r="BI35" s="11"/>
      <c r="BJ35" s="5"/>
    </row>
    <row r="36" spans="1:62" ht="20.25" customHeight="1">
      <c r="A36" s="12"/>
      <c r="B36" s="5"/>
      <c r="C36" s="5"/>
      <c r="D36" s="5"/>
      <c r="E36" s="5"/>
      <c r="U36" s="132"/>
      <c r="V36" s="132"/>
      <c r="W36" s="132"/>
      <c r="X36" s="11"/>
      <c r="Y36" s="144"/>
      <c r="Z36" s="144"/>
      <c r="AA36" s="143"/>
      <c r="AB36" s="11"/>
      <c r="AC36" s="11"/>
      <c r="AD36" s="156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BD36" s="133"/>
      <c r="BE36" s="133"/>
      <c r="BF36" s="133"/>
      <c r="BG36" s="133"/>
      <c r="BH36" s="133"/>
      <c r="BI36" s="133"/>
      <c r="BJ36" s="5"/>
    </row>
    <row r="37" spans="1:62" ht="20.25" customHeight="1">
      <c r="A37" s="12"/>
      <c r="B37" s="29"/>
      <c r="C37" s="11"/>
      <c r="D37" s="12"/>
      <c r="E37" s="12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68"/>
      <c r="R37" s="128"/>
      <c r="S37" s="133"/>
      <c r="T37" s="128"/>
      <c r="U37" s="11"/>
      <c r="V37" s="11"/>
      <c r="W37" s="11"/>
      <c r="X37" s="12"/>
      <c r="Y37" s="12"/>
      <c r="Z37" s="12"/>
      <c r="AA37" s="12"/>
      <c r="AB37" s="12"/>
      <c r="AC37" s="11"/>
      <c r="AD37" s="156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BD37" s="133"/>
      <c r="BE37" s="133"/>
      <c r="BF37" s="133"/>
      <c r="BG37" s="133"/>
      <c r="BH37" s="133"/>
      <c r="BI37" s="133"/>
      <c r="BJ37" s="5"/>
    </row>
    <row r="38" spans="1:62" ht="20.25" customHeight="1">
      <c r="A38" s="12"/>
      <c r="F38" s="11"/>
      <c r="G38" s="11"/>
      <c r="H38" s="11"/>
      <c r="I38" s="11"/>
      <c r="J38" s="11"/>
      <c r="K38" s="100"/>
      <c r="L38" s="100"/>
      <c r="M38" s="100"/>
      <c r="N38" s="100"/>
      <c r="O38" s="100"/>
      <c r="P38" s="100"/>
      <c r="Q38" s="100"/>
      <c r="R38" s="12"/>
      <c r="S38" s="78"/>
      <c r="T38" s="78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BD38" s="133"/>
      <c r="BE38" s="133"/>
      <c r="BF38" s="133"/>
      <c r="BG38" s="133"/>
      <c r="BH38" s="133"/>
      <c r="BI38" s="133"/>
      <c r="BJ38" s="5"/>
    </row>
    <row r="39" spans="1:62" ht="20.25" customHeight="1">
      <c r="A39" s="11"/>
      <c r="F39" s="31"/>
      <c r="G39" s="31"/>
      <c r="H39" s="31"/>
      <c r="I39" s="31"/>
      <c r="J39" s="31"/>
      <c r="K39" s="31"/>
      <c r="L39" s="31"/>
      <c r="M39" s="46"/>
      <c r="N39" s="46"/>
      <c r="O39" s="46"/>
      <c r="P39" s="46"/>
      <c r="Q39" s="46"/>
      <c r="R39" s="46"/>
      <c r="S39" s="46"/>
      <c r="T39" s="46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BD39" s="133"/>
      <c r="BE39" s="133"/>
      <c r="BF39" s="133"/>
      <c r="BG39" s="133"/>
      <c r="BH39" s="133"/>
      <c r="BI39" s="133"/>
      <c r="BJ39" s="10"/>
    </row>
    <row r="40" spans="1:62" ht="20.25" customHeight="1">
      <c r="A40" s="11"/>
      <c r="F40" s="32"/>
      <c r="G40" s="32"/>
      <c r="H40" s="32"/>
      <c r="I40" s="32"/>
      <c r="J40" s="32"/>
      <c r="K40" s="32"/>
      <c r="L40" s="32"/>
      <c r="M40" s="103"/>
      <c r="N40" s="103"/>
      <c r="O40" s="103"/>
      <c r="P40" s="103"/>
      <c r="Q40" s="103"/>
      <c r="R40" s="103"/>
      <c r="S40" s="103"/>
      <c r="T40" s="103"/>
      <c r="AC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BD40" s="133"/>
      <c r="BE40" s="133"/>
      <c r="BF40" s="133"/>
      <c r="BG40" s="133"/>
      <c r="BH40" s="133"/>
      <c r="BI40" s="133"/>
      <c r="BJ40" s="10"/>
    </row>
    <row r="41" spans="1:62" ht="20.25" customHeight="1">
      <c r="A41" s="11"/>
      <c r="B41" s="30"/>
      <c r="C41" s="30"/>
      <c r="D41" s="30"/>
      <c r="E41" s="30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128"/>
      <c r="V41" s="128"/>
      <c r="W41" s="78"/>
      <c r="X41" s="78"/>
      <c r="Y41" s="11"/>
      <c r="Z41" s="147"/>
      <c r="AA41" s="147"/>
      <c r="AB41" s="147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BD41" s="11"/>
      <c r="BE41" s="11"/>
      <c r="BF41" s="11"/>
      <c r="BG41" s="11"/>
      <c r="BH41" s="11"/>
      <c r="BI41" s="11"/>
      <c r="BJ41" s="10"/>
    </row>
    <row r="42" spans="1:62" ht="20.25" customHeight="1">
      <c r="A42" s="11"/>
      <c r="B42" s="11"/>
      <c r="C42" s="11"/>
      <c r="D42" s="11"/>
      <c r="E42" s="1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78"/>
      <c r="V42" s="78"/>
      <c r="W42" s="78"/>
      <c r="X42" s="78"/>
      <c r="Y42" s="78"/>
      <c r="Z42" s="78"/>
      <c r="AA42" s="78"/>
      <c r="AB42" s="78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BD42" s="11"/>
      <c r="BE42" s="11"/>
      <c r="BF42" s="11"/>
      <c r="BG42" s="11"/>
      <c r="BH42" s="11"/>
      <c r="BI42" s="11"/>
      <c r="BJ42" s="10"/>
    </row>
    <row r="43" spans="1:62" ht="27" customHeight="1">
      <c r="A43" s="5"/>
      <c r="B43" s="31"/>
      <c r="C43" s="31"/>
      <c r="D43" s="31"/>
      <c r="E43" s="31"/>
      <c r="F43" s="34"/>
      <c r="G43" s="34"/>
      <c r="H43" s="34"/>
      <c r="I43" s="34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46"/>
      <c r="V43" s="46"/>
      <c r="W43" s="46"/>
      <c r="X43" s="46"/>
      <c r="Y43" s="46"/>
      <c r="Z43" s="46"/>
      <c r="AA43" s="5"/>
      <c r="AB43" s="5"/>
      <c r="BD43" s="11"/>
      <c r="BE43" s="11"/>
      <c r="BF43" s="11"/>
      <c r="BG43" s="11"/>
      <c r="BH43" s="11"/>
      <c r="BI43" s="11"/>
      <c r="BJ43" s="10"/>
    </row>
    <row r="44" spans="1:62" ht="20.25" customHeight="1">
      <c r="A44" s="5"/>
      <c r="B44" s="32"/>
      <c r="C44" s="32"/>
      <c r="D44" s="32"/>
      <c r="E44" s="32"/>
      <c r="F44" s="34"/>
      <c r="G44" s="34"/>
      <c r="H44" s="34"/>
      <c r="I44" s="3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3"/>
      <c r="V44" s="103"/>
      <c r="W44" s="103"/>
      <c r="X44" s="103"/>
      <c r="Y44" s="103"/>
      <c r="Z44" s="103"/>
      <c r="AA44" s="103"/>
      <c r="AB44" s="103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BD44" s="133"/>
      <c r="BE44" s="133"/>
      <c r="BF44" s="133"/>
      <c r="BG44" s="133"/>
      <c r="BH44" s="133"/>
      <c r="BI44" s="133"/>
      <c r="BJ44" s="10"/>
    </row>
    <row r="45" spans="1:62" ht="11.25" customHeight="1">
      <c r="A45" s="5"/>
      <c r="B45" s="5"/>
      <c r="C45" s="5"/>
      <c r="D45" s="5"/>
      <c r="E45" s="5"/>
      <c r="F45" s="34"/>
      <c r="G45" s="34"/>
      <c r="H45" s="34"/>
      <c r="I45" s="34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BD45" s="133"/>
      <c r="BE45" s="133"/>
      <c r="BF45" s="133"/>
      <c r="BG45" s="133"/>
      <c r="BH45" s="133"/>
      <c r="BI45" s="133"/>
    </row>
    <row r="46" spans="1:62" s="5" customFormat="1" ht="20.25" customHeight="1">
      <c r="A46" s="0"/>
      <c r="B46" s="0"/>
      <c r="C46" s="0"/>
      <c r="D46" s="0"/>
      <c r="E46" s="0"/>
      <c r="F46" s="33"/>
      <c r="G46" s="33"/>
      <c r="H46" s="33"/>
      <c r="I46" s="33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BD46" s="11"/>
      <c r="BE46" s="11"/>
      <c r="BF46" s="11"/>
      <c r="BG46" s="11"/>
      <c r="BH46" s="11"/>
      <c r="BI46" s="11"/>
      <c r="BJ46" s="0"/>
    </row>
    <row r="47" spans="1:62" s="5" customFormat="1" ht="20.25" customHeight="1">
      <c r="A47" s="0"/>
      <c r="B47" s="33"/>
      <c r="C47" s="33"/>
      <c r="D47" s="33"/>
      <c r="E47" s="33"/>
      <c r="F47" s="0"/>
      <c r="G47" s="0"/>
      <c r="H47" s="0"/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BD47" s="11"/>
      <c r="BE47" s="11"/>
      <c r="BF47" s="11"/>
      <c r="BG47" s="11"/>
      <c r="BH47" s="11"/>
      <c r="BI47" s="11"/>
      <c r="BJ47" s="0"/>
    </row>
    <row r="48" spans="1:62" s="5" customFormat="1" ht="15" customHeight="1">
      <c r="A48" s="0"/>
      <c r="B48" s="33"/>
      <c r="C48" s="33"/>
      <c r="D48" s="33"/>
      <c r="E48" s="33"/>
      <c r="F48" s="0"/>
      <c r="G48" s="0"/>
      <c r="H48" s="0"/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BD48" s="11"/>
      <c r="BE48" s="11"/>
      <c r="BF48" s="11"/>
      <c r="BG48" s="11"/>
      <c r="BH48" s="11"/>
      <c r="BI48" s="11"/>
      <c r="BJ48" s="0"/>
    </row>
    <row r="49" spans="1:62" ht="20.25" customHeight="1">
      <c r="A49" s="10"/>
      <c r="B49" s="34"/>
      <c r="C49" s="34"/>
      <c r="D49" s="34"/>
      <c r="E49" s="34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BD49" s="133"/>
      <c r="BE49" s="133"/>
      <c r="BF49" s="133"/>
      <c r="BG49" s="133"/>
      <c r="BH49" s="133"/>
      <c r="BI49" s="133"/>
    </row>
    <row r="50" spans="1:62" ht="20.25" customHeight="1">
      <c r="A50" s="10"/>
      <c r="B50" s="34"/>
      <c r="C50" s="34"/>
      <c r="D50" s="34"/>
      <c r="E50" s="3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0"/>
      <c r="V50" s="10"/>
      <c r="W50" s="10"/>
      <c r="X50" s="10"/>
      <c r="Y50" s="10"/>
      <c r="Z50" s="10"/>
      <c r="AA50" s="10"/>
      <c r="AB50" s="10"/>
    </row>
    <row r="51" spans="1:62" ht="20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62" ht="20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62" ht="20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62" ht="20.25" customHeight="1">
      <c r="A54" s="5"/>
      <c r="B54" s="5"/>
      <c r="C54" s="5"/>
      <c r="D54" s="5"/>
      <c r="E54" s="5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5"/>
      <c r="V54" s="5"/>
      <c r="W54" s="5"/>
      <c r="X54" s="5"/>
      <c r="Y54" s="5"/>
      <c r="Z54" s="5"/>
      <c r="AA54" s="5"/>
      <c r="AB54" s="5"/>
      <c r="AD54" s="157"/>
    </row>
    <row r="55" spans="1:62" ht="20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D55" s="157"/>
    </row>
    <row r="56" spans="1:62" ht="20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62" ht="20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62" ht="20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BD58" s="5"/>
      <c r="BE58" s="5"/>
      <c r="BF58" s="5"/>
      <c r="BG58" s="5"/>
      <c r="BH58" s="5"/>
      <c r="BI58" s="5"/>
    </row>
    <row r="59" spans="1:62" ht="20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BD59" s="5"/>
      <c r="BE59" s="5"/>
      <c r="BF59" s="5"/>
      <c r="BG59" s="5"/>
      <c r="BH59" s="5"/>
      <c r="BI59" s="5"/>
    </row>
    <row r="60" spans="1:62" ht="20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BD60" s="5"/>
      <c r="BE60" s="5"/>
      <c r="BF60" s="5"/>
      <c r="BG60" s="5"/>
      <c r="BH60" s="5"/>
      <c r="BI60" s="5"/>
    </row>
    <row r="61" spans="1:62" ht="29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BD61" s="5"/>
      <c r="BE61" s="5"/>
      <c r="BF61" s="5"/>
      <c r="BG61" s="5"/>
      <c r="BH61" s="5"/>
      <c r="BI61" s="5"/>
    </row>
    <row r="62" spans="1:62" ht="29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BD62" s="5"/>
      <c r="BE62" s="5"/>
      <c r="BF62" s="5"/>
      <c r="BG62" s="5"/>
      <c r="BH62" s="5"/>
      <c r="BI62" s="5"/>
    </row>
    <row r="63" spans="1:62" s="5" customFormat="1" ht="29.25" customHeight="1">
      <c r="A63" s="0"/>
      <c r="B63" s="0"/>
      <c r="C63" s="0"/>
      <c r="D63" s="0"/>
      <c r="E63" s="0"/>
      <c r="F63" s="0"/>
      <c r="G63" s="0"/>
      <c r="H63" s="0"/>
      <c r="I63" s="0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BJ63" s="0"/>
    </row>
    <row r="64" spans="1:62" s="5" customFormat="1" ht="55.5" customHeight="1">
      <c r="A64" s="0"/>
      <c r="B64" s="0"/>
      <c r="C64" s="0"/>
      <c r="D64" s="0"/>
      <c r="E64" s="0"/>
      <c r="F64" s="0"/>
      <c r="G64" s="0"/>
      <c r="H64" s="0"/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BD64" s="0"/>
      <c r="BE64" s="0"/>
      <c r="BF64" s="0"/>
      <c r="BG64" s="0"/>
      <c r="BH64" s="0"/>
      <c r="BI64" s="0"/>
      <c r="BJ64" s="0"/>
    </row>
    <row r="65" spans="1:62" s="5" customFormat="1" ht="48" customHeight="1">
      <c r="A65" s="0"/>
      <c r="B65" s="0"/>
      <c r="C65" s="0"/>
      <c r="D65" s="0"/>
      <c r="E65" s="0"/>
      <c r="F65" s="0"/>
      <c r="G65" s="0"/>
      <c r="H65" s="0"/>
      <c r="I65" s="0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BD65" s="0"/>
      <c r="BE65" s="0"/>
      <c r="BF65" s="0"/>
      <c r="BG65" s="0"/>
      <c r="BH65" s="0"/>
      <c r="BI65" s="0"/>
      <c r="BJ65" s="0"/>
    </row>
    <row r="66" spans="1:62" s="5" customFormat="1" ht="65.25" customHeight="1">
      <c r="A66" s="0"/>
      <c r="B66" s="0"/>
      <c r="C66" s="0"/>
      <c r="D66" s="0"/>
      <c r="E66" s="0"/>
      <c r="F66" s="0"/>
      <c r="G66" s="0"/>
      <c r="H66" s="0"/>
      <c r="I66" s="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BD66" s="0"/>
      <c r="BE66" s="0"/>
      <c r="BF66" s="0"/>
      <c r="BG66" s="0"/>
      <c r="BH66" s="0"/>
      <c r="BI66" s="0"/>
      <c r="BJ66" s="0"/>
    </row>
    <row r="67" spans="1:62" s="5" customFormat="1" ht="29.45" customHeight="1">
      <c r="A67" s="0"/>
      <c r="B67" s="0"/>
      <c r="C67" s="0"/>
      <c r="D67" s="0"/>
      <c r="E67" s="0"/>
      <c r="F67" s="0"/>
      <c r="G67" s="0"/>
      <c r="H67" s="0"/>
      <c r="I67" s="0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BD67" s="0"/>
      <c r="BE67" s="0"/>
      <c r="BF67" s="0"/>
      <c r="BG67" s="0"/>
      <c r="BH67" s="0"/>
      <c r="BI67" s="0"/>
      <c r="BJ67" s="0"/>
    </row>
    <row r="68" spans="1:62" s="5" customFormat="1" ht="20.100000000000001" customHeight="1">
      <c r="A68" s="0"/>
      <c r="B68" s="0"/>
      <c r="C68" s="0"/>
      <c r="D68" s="0"/>
      <c r="E68" s="0"/>
      <c r="F68" s="0"/>
      <c r="G68" s="0"/>
      <c r="H68" s="0"/>
      <c r="I68" s="0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BD68" s="0"/>
      <c r="BE68" s="0"/>
      <c r="BF68" s="0"/>
      <c r="BG68" s="0"/>
      <c r="BH68" s="0"/>
      <c r="BI68" s="0"/>
      <c r="BJ68" s="0"/>
    </row>
    <row r="69" spans="1:62" ht="18.75" customHeight="1"/>
    <row r="70" spans="1:62" ht="18" customHeight="1"/>
    <row r="71" spans="1:62" ht="18" customHeight="1"/>
    <row r="72" spans="1:62" ht="18" customHeight="1"/>
    <row r="73" spans="1:62" ht="18" customHeight="1"/>
  </sheetData>
  <protectedRanges>
    <protectedRange sqref="N11:N12 W11 N14:V18 P20:T20 Y20:AB20 N21:V21 N25:Q25 N30 X31:Y31 X32:AA32 B52:C53" name="範囲1"/>
  </protectedRanges>
  <sortState ref="BK2:BM50">
    <sortCondition ref="BK2:BK50"/>
  </sortState>
  <mergeCells count="77">
    <mergeCell ref="AE1:AH1"/>
    <mergeCell ref="A2:AN2"/>
    <mergeCell ref="B4:E4"/>
    <mergeCell ref="F4:H4"/>
    <mergeCell ref="I4:Q4"/>
    <mergeCell ref="R4:T4"/>
    <mergeCell ref="U4:V4"/>
    <mergeCell ref="W4:AM4"/>
    <mergeCell ref="F5:H5"/>
    <mergeCell ref="I5:Q5"/>
    <mergeCell ref="R5:T5"/>
    <mergeCell ref="U5:Y5"/>
    <mergeCell ref="Z5:AC5"/>
    <mergeCell ref="F6:H6"/>
    <mergeCell ref="J6:K6"/>
    <mergeCell ref="N6:O6"/>
    <mergeCell ref="R6:S6"/>
    <mergeCell ref="U6:V6"/>
    <mergeCell ref="W6:X6"/>
    <mergeCell ref="AA6:AB6"/>
    <mergeCell ref="AC6:AE6"/>
    <mergeCell ref="AG6:AM6"/>
    <mergeCell ref="F7:H7"/>
    <mergeCell ref="I7:K7"/>
    <mergeCell ref="L7:M7"/>
    <mergeCell ref="N7:Q7"/>
    <mergeCell ref="R7:T7"/>
    <mergeCell ref="U7:AA7"/>
    <mergeCell ref="AB7:AI7"/>
    <mergeCell ref="AJ7:AM7"/>
    <mergeCell ref="F8:H8"/>
    <mergeCell ref="I8:K8"/>
    <mergeCell ref="M8:Q8"/>
    <mergeCell ref="R8:V8"/>
    <mergeCell ref="W8:AA8"/>
    <mergeCell ref="AB8:AE8"/>
    <mergeCell ref="AF8:AH8"/>
    <mergeCell ref="AJ8:AM8"/>
    <mergeCell ref="B11:H11"/>
    <mergeCell ref="I11:P11"/>
    <mergeCell ref="Q11:AN11"/>
    <mergeCell ref="C12:H12"/>
    <mergeCell ref="J12:O12"/>
    <mergeCell ref="Q12:AN12"/>
    <mergeCell ref="C13:H13"/>
    <mergeCell ref="J13:O13"/>
    <mergeCell ref="Q13:AN13"/>
    <mergeCell ref="D14:H14"/>
    <mergeCell ref="J14:O14"/>
    <mergeCell ref="Q14:AN14"/>
    <mergeCell ref="D15:H15"/>
    <mergeCell ref="J15:O15"/>
    <mergeCell ref="Q15:AN15"/>
    <mergeCell ref="D16:H16"/>
    <mergeCell ref="J16:O16"/>
    <mergeCell ref="Q16:AN16"/>
    <mergeCell ref="C17:H17"/>
    <mergeCell ref="J17:O17"/>
    <mergeCell ref="Q17:AN17"/>
    <mergeCell ref="C18:H18"/>
    <mergeCell ref="J18:O18"/>
    <mergeCell ref="Q18:AN18"/>
    <mergeCell ref="C19:H19"/>
    <mergeCell ref="J19:O19"/>
    <mergeCell ref="Q19:AN19"/>
    <mergeCell ref="B20:H20"/>
    <mergeCell ref="J20:O20"/>
    <mergeCell ref="Q20:AN20"/>
    <mergeCell ref="B22:P22"/>
    <mergeCell ref="Q22:Z22"/>
    <mergeCell ref="AC22:AH22"/>
    <mergeCell ref="AI22:AN22"/>
    <mergeCell ref="B23:P23"/>
    <mergeCell ref="Q23:Z23"/>
    <mergeCell ref="B5:E6"/>
    <mergeCell ref="B7:E8"/>
    <mergeCell ref="AO1:BA23"/>
  </mergeCells>
  <phoneticPr fontId="5"/>
  <conditionalFormatting sqref="W8">
    <cfRule type="expression" dxfId="137" priority="4">
      <formula>OR($U$5=8,#REF!="■")</formula>
    </cfRule>
  </conditionalFormatting>
  <conditionalFormatting sqref="I7 L7">
    <cfRule type="expression" dxfId="136" priority="5">
      <formula>OR($U$5=8,#REF!="■")</formula>
    </cfRule>
  </conditionalFormatting>
  <conditionalFormatting sqref="AJ8">
    <cfRule type="containsText" dxfId="135" priority="1" text="個別計算書を確認">
      <formula>NOT(ISERROR(SEARCH("個別計算書を確認",AJ8)))</formula>
    </cfRule>
  </conditionalFormatting>
  <conditionalFormatting sqref="AJ8">
    <cfRule type="containsText" dxfId="134" priority="2" text="NG">
      <formula>NOT(ISERROR(SEARCH("NG",AJ8)))</formula>
    </cfRule>
  </conditionalFormatting>
  <conditionalFormatting sqref="R7">
    <cfRule type="expression" dxfId="133" priority="3">
      <formula>OR($U$5=8,#REF!="■")</formula>
    </cfRule>
  </conditionalFormatting>
  <conditionalFormatting sqref="G9 N39">
    <cfRule type="expression" dxfId="132" priority="10">
      <formula>OR($U$5=8,#REF!="■")</formula>
    </cfRule>
  </conditionalFormatting>
  <conditionalFormatting sqref="I5">
    <cfRule type="expression" dxfId="131" priority="14">
      <formula>AND($I$5="□",#REF!="□",#REF!="□",#REF!="□",#REF!="□",#REF!="□")</formula>
    </cfRule>
  </conditionalFormatting>
  <conditionalFormatting sqref="J13:O13 J19:O19">
    <cfRule type="cellIs" dxfId="130" priority="7" operator="between">
      <formula>0</formula>
      <formula>0</formula>
    </cfRule>
  </conditionalFormatting>
  <conditionalFormatting sqref="AC6">
    <cfRule type="cellIs" dxfId="129" priority="13" operator="between">
      <formula>0</formula>
      <formula>0</formula>
    </cfRule>
  </conditionalFormatting>
  <conditionalFormatting sqref="U35">
    <cfRule type="expression" dxfId="128" priority="12" stopIfTrue="1">
      <formula>#REF!="■"</formula>
    </cfRule>
  </conditionalFormatting>
  <conditionalFormatting sqref="J20 AB29:AG30">
    <cfRule type="cellIs" dxfId="127" priority="11" stopIfTrue="1" operator="between">
      <formula>0</formula>
      <formula>0</formula>
    </cfRule>
  </conditionalFormatting>
  <conditionalFormatting sqref="B22:B23">
    <cfRule type="expression" dxfId="126" priority="8" stopIfTrue="1">
      <formula>#REF!="■"</formula>
    </cfRule>
  </conditionalFormatting>
  <conditionalFormatting sqref="B22:B23">
    <cfRule type="expression" dxfId="125" priority="9" stopIfTrue="1">
      <formula>AND(#REF!="□",#REF!="□")</formula>
    </cfRule>
  </conditionalFormatting>
  <conditionalFormatting sqref="Q22:Z23">
    <cfRule type="cellIs" dxfId="124" priority="6" operator="between">
      <formula>0</formula>
      <formula>0</formula>
    </cfRule>
  </conditionalFormatting>
  <dataValidations count="4">
    <dataValidation type="custom" imeMode="disabled" allowBlank="1" showDropDown="0" showInputMessage="1" showErrorMessage="1" errorTitle="入力エラー" error="小数点は第二位まで、三位以下切り捨てで入力して下さい。" sqref="AC6 W6:X6 R6:S6 N6:O6 J6:K6">
      <formula1>J6-ROUNDDOWN(J6,2)=0</formula1>
    </dataValidation>
    <dataValidation type="list" imeMode="disabled" allowBlank="1" showDropDown="0" showInputMessage="1" showErrorMessage="1" sqref="U5">
      <formula1>$BD$2:$BD$37</formula1>
    </dataValidation>
    <dataValidation type="list" allowBlank="1" showDropDown="0" showInputMessage="1" showErrorMessage="1" sqref="R7">
      <formula1>$BH$2:$BH$13</formula1>
    </dataValidation>
    <dataValidation imeMode="disabled" allowBlank="1" showDropDown="0" showInputMessage="1" showErrorMessage="1" sqref="AB29"/>
  </dataValidations>
  <printOptions horizontalCentered="1"/>
  <pageMargins left="0.31496062992125984" right="0.31496062992125984" top="0.55118110236220474" bottom="0.35433070866141736" header="0.31496062992125984" footer="0.31496062992125984"/>
  <pageSetup paperSize="9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C150"/>
  <sheetViews>
    <sheetView view="pageBreakPreview" zoomScale="90" zoomScaleNormal="55" zoomScaleSheetLayoutView="90" workbookViewId="0">
      <selection activeCell="O35" sqref="O35"/>
    </sheetView>
  </sheetViews>
  <sheetFormatPr defaultColWidth="9" defaultRowHeight="12"/>
  <cols>
    <col min="1" max="1" width="5.5" style="133" customWidth="1"/>
    <col min="2" max="2" width="6.75" style="133" customWidth="1"/>
    <col min="3" max="3" width="9.375" style="133" customWidth="1"/>
    <col min="4" max="7" width="14.625" style="133" customWidth="1"/>
    <col min="8" max="16" width="6.75" style="133" customWidth="1"/>
    <col min="17" max="43" width="10.625" style="133" customWidth="1"/>
    <col min="44" max="48" width="9" style="133"/>
    <col min="49" max="52" width="12.75" style="133" customWidth="1"/>
    <col min="53" max="16384" width="9" style="133"/>
  </cols>
  <sheetData>
    <row r="1" spans="1:29" ht="17.25" customHeight="1">
      <c r="A1" s="6" t="s">
        <v>184</v>
      </c>
      <c r="B1" s="1"/>
      <c r="C1" s="1"/>
      <c r="D1" s="1"/>
      <c r="E1" s="1"/>
      <c r="F1" s="1"/>
      <c r="G1" s="1"/>
      <c r="H1" s="231"/>
      <c r="I1" s="1"/>
      <c r="J1" s="1"/>
      <c r="K1" s="1"/>
      <c r="L1" s="11"/>
      <c r="M1" s="123" t="s">
        <v>82</v>
      </c>
      <c r="N1" s="271"/>
      <c r="O1" s="276">
        <f>'様式ウ｜総括表'!I4</f>
        <v>0</v>
      </c>
      <c r="P1" s="286"/>
      <c r="Q1" s="295" t="s">
        <v>132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</row>
    <row r="2" spans="1:29" ht="17.25" customHeight="1">
      <c r="A2" s="1"/>
      <c r="B2" s="1"/>
      <c r="C2" s="1"/>
      <c r="D2" s="1"/>
      <c r="E2" s="1"/>
      <c r="F2" s="1"/>
      <c r="G2" s="1"/>
      <c r="H2" s="231"/>
      <c r="I2" s="1"/>
      <c r="J2" s="1"/>
      <c r="K2" s="1"/>
      <c r="L2" s="11"/>
      <c r="M2" s="123" t="s">
        <v>83</v>
      </c>
      <c r="N2" s="271"/>
      <c r="O2" s="276" t="str">
        <f>'様式ウ｜総括表'!I5</f>
        <v>木造</v>
      </c>
      <c r="P2" s="28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</row>
    <row r="3" spans="1:29" s="174" customFormat="1" ht="17.25" customHeight="1">
      <c r="A3" s="176" t="s">
        <v>86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287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</row>
    <row r="4" spans="1:29" s="174" customFormat="1" ht="17.25" customHeight="1">
      <c r="A4" s="1" t="s">
        <v>100</v>
      </c>
      <c r="B4" s="2"/>
      <c r="M4" s="264">
        <v>1</v>
      </c>
      <c r="N4" s="163" t="s">
        <v>34</v>
      </c>
      <c r="O4" s="277">
        <v>1</v>
      </c>
      <c r="P4" s="277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</row>
    <row r="5" spans="1:29" ht="17.25" customHeight="1">
      <c r="A5" s="1"/>
      <c r="B5" s="1"/>
      <c r="C5" s="2"/>
      <c r="D5" s="2"/>
      <c r="E5" s="2"/>
      <c r="F5" s="2"/>
      <c r="G5" s="2"/>
      <c r="H5" s="2"/>
      <c r="I5" s="2"/>
      <c r="J5" s="37"/>
      <c r="K5" s="37"/>
      <c r="L5" s="37"/>
      <c r="M5" s="37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</row>
    <row r="6" spans="1:29" ht="17.25" customHeight="1">
      <c r="C6" s="1"/>
      <c r="D6" s="1"/>
      <c r="E6" s="1"/>
      <c r="F6" s="1"/>
      <c r="G6" s="1"/>
      <c r="H6" s="1"/>
      <c r="I6" s="1"/>
      <c r="J6" s="5"/>
      <c r="K6" s="5"/>
      <c r="L6" s="5"/>
      <c r="M6" s="5"/>
      <c r="N6" s="1"/>
      <c r="O6" s="1"/>
      <c r="P6" s="1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</row>
    <row r="7" spans="1:29" ht="17.25" customHeight="1">
      <c r="A7" s="177" t="s">
        <v>6</v>
      </c>
      <c r="B7" s="186"/>
      <c r="C7" s="186"/>
      <c r="D7" s="186"/>
      <c r="E7" s="186"/>
      <c r="F7" s="186"/>
      <c r="G7" s="186"/>
      <c r="H7" s="186"/>
      <c r="I7" s="186"/>
      <c r="J7" s="186"/>
      <c r="K7" s="1"/>
      <c r="L7" s="1"/>
      <c r="M7" s="1"/>
      <c r="N7" s="1"/>
      <c r="O7" s="1"/>
      <c r="P7" s="18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</row>
    <row r="8" spans="1:29" ht="53.25" customHeight="1">
      <c r="A8" s="178" t="s">
        <v>45</v>
      </c>
      <c r="B8" s="187" t="s">
        <v>39</v>
      </c>
      <c r="C8" s="187" t="s">
        <v>8</v>
      </c>
      <c r="D8" s="202" t="s">
        <v>19</v>
      </c>
      <c r="E8" s="209" t="s">
        <v>40</v>
      </c>
      <c r="F8" s="209" t="s">
        <v>41</v>
      </c>
      <c r="G8" s="209" t="s">
        <v>42</v>
      </c>
      <c r="H8" s="232" t="s">
        <v>29</v>
      </c>
      <c r="I8" s="209" t="s">
        <v>59</v>
      </c>
      <c r="J8" s="209" t="s">
        <v>103</v>
      </c>
      <c r="K8" s="209" t="s">
        <v>102</v>
      </c>
      <c r="L8" s="209" t="s">
        <v>81</v>
      </c>
      <c r="M8" s="202" t="s">
        <v>101</v>
      </c>
      <c r="N8" s="202" t="s">
        <v>57</v>
      </c>
      <c r="O8" s="278" t="s">
        <v>89</v>
      </c>
      <c r="P8" s="288" t="s">
        <v>43</v>
      </c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</row>
    <row r="9" spans="1:29" ht="17.25" customHeight="1">
      <c r="A9" s="179" t="s">
        <v>107</v>
      </c>
      <c r="B9" s="188"/>
      <c r="C9" s="195" t="s">
        <v>44</v>
      </c>
      <c r="D9" s="203"/>
      <c r="E9" s="210"/>
      <c r="F9" s="219"/>
      <c r="G9" s="219"/>
      <c r="H9" s="233"/>
      <c r="I9" s="239"/>
      <c r="J9" s="246"/>
      <c r="K9" s="251" t="str">
        <f t="shared" ref="K9:K28" si="0">IFERROR(ROUNDDOWN(J9/1000/I9,1),"")</f>
        <v/>
      </c>
      <c r="L9" s="258">
        <f>SUM(K9:K10)</f>
        <v>0</v>
      </c>
      <c r="M9" s="265"/>
      <c r="N9" s="272"/>
      <c r="O9" s="279"/>
      <c r="P9" s="289" t="str">
        <f>IF(N9="","",_xlfn.IFS(AND(N9=$F$29,O9=$F$30,L9&gt;=$F$31),"OK",AND(N9=$F$29,O9=$G$30,L9&gt;=$G$31),"OK",AND(N9=$H$29,O9=$H$30,L9&gt;=$H$31),"OK",AND(N9=$H$29,O9=$J$30,L9&gt;=$J$31),"OK",TRUE,"NG"))</f>
        <v/>
      </c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</row>
    <row r="10" spans="1:29" ht="17.25" customHeight="1">
      <c r="A10" s="180"/>
      <c r="B10" s="189"/>
      <c r="C10" s="196" t="str">
        <f>IF(D9="吹込・吹付","施工業者","二層目")</f>
        <v>二層目</v>
      </c>
      <c r="D10" s="204"/>
      <c r="E10" s="211"/>
      <c r="F10" s="220"/>
      <c r="G10" s="220"/>
      <c r="H10" s="234"/>
      <c r="I10" s="240"/>
      <c r="J10" s="247"/>
      <c r="K10" s="252" t="str">
        <f t="shared" si="0"/>
        <v/>
      </c>
      <c r="L10" s="259"/>
      <c r="M10" s="266"/>
      <c r="N10" s="273"/>
      <c r="O10" s="280"/>
      <c r="P10" s="290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</row>
    <row r="11" spans="1:29" ht="17.25" customHeight="1">
      <c r="A11" s="180"/>
      <c r="B11" s="190"/>
      <c r="C11" s="197" t="s">
        <v>44</v>
      </c>
      <c r="D11" s="205"/>
      <c r="E11" s="212"/>
      <c r="F11" s="221"/>
      <c r="G11" s="221"/>
      <c r="H11" s="235"/>
      <c r="I11" s="241"/>
      <c r="J11" s="248"/>
      <c r="K11" s="253" t="str">
        <f t="shared" si="0"/>
        <v/>
      </c>
      <c r="L11" s="259">
        <f>SUM(K11:K12)</f>
        <v>0</v>
      </c>
      <c r="M11" s="266"/>
      <c r="N11" s="274"/>
      <c r="O11" s="281"/>
      <c r="P11" s="289" t="str">
        <f>IF(N11="","",_xlfn.IFS(AND(N11=$F$29,O11=$F$30,L11&gt;=$F$31),"OK",AND(N11=$F$29,O11=$G$30,L11&gt;=$G$31),"OK",AND(N11=$H$29,O11=$H$30,L11&gt;=$H$31),"OK",AND(N11=$H$29,O11=$J$30,L11&gt;=$J$31),"OK",TRUE,"NG"))</f>
        <v/>
      </c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</row>
    <row r="12" spans="1:29" s="175" customFormat="1" ht="17.25" customHeight="1">
      <c r="A12" s="180"/>
      <c r="B12" s="189"/>
      <c r="C12" s="196" t="str">
        <f>IF(D11="吹込・吹付","施工業者","二層目")</f>
        <v>二層目</v>
      </c>
      <c r="D12" s="204"/>
      <c r="E12" s="211"/>
      <c r="F12" s="220"/>
      <c r="G12" s="220"/>
      <c r="H12" s="234"/>
      <c r="I12" s="240"/>
      <c r="J12" s="247"/>
      <c r="K12" s="252" t="str">
        <f t="shared" si="0"/>
        <v/>
      </c>
      <c r="L12" s="259"/>
      <c r="M12" s="266"/>
      <c r="N12" s="273"/>
      <c r="O12" s="280"/>
      <c r="P12" s="290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</row>
    <row r="13" spans="1:29" s="175" customFormat="1" ht="17.25" customHeight="1">
      <c r="A13" s="180"/>
      <c r="B13" s="190"/>
      <c r="C13" s="197" t="s">
        <v>44</v>
      </c>
      <c r="D13" s="205"/>
      <c r="E13" s="213"/>
      <c r="F13" s="222"/>
      <c r="G13" s="222"/>
      <c r="H13" s="235"/>
      <c r="I13" s="241"/>
      <c r="J13" s="248"/>
      <c r="K13" s="253" t="str">
        <f t="shared" si="0"/>
        <v/>
      </c>
      <c r="L13" s="259">
        <f>SUM(K13:K14)</f>
        <v>0</v>
      </c>
      <c r="M13" s="266"/>
      <c r="N13" s="274"/>
      <c r="O13" s="281"/>
      <c r="P13" s="289" t="str">
        <f>IF(N13="","",_xlfn.IFS(AND(N13=$F$29,O13=$F$30,L13&gt;=$F$31),"OK",AND(N13=$F$29,O13=$G$30,L13&gt;=$G$31),"OK",AND(N13=$H$29,O13=$H$30,L13&gt;=$H$31),"OK",AND(N13=$H$29,O13=$J$30,L13&gt;=$J$31),"OK",TRUE,"NG"))</f>
        <v/>
      </c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</row>
    <row r="14" spans="1:29" s="175" customFormat="1" ht="17.25" customHeight="1">
      <c r="A14" s="180"/>
      <c r="B14" s="189"/>
      <c r="C14" s="196" t="str">
        <f>IF(D13="吹込・吹付","施工業者","二層目")</f>
        <v>二層目</v>
      </c>
      <c r="D14" s="204"/>
      <c r="E14" s="211"/>
      <c r="F14" s="220"/>
      <c r="G14" s="220"/>
      <c r="H14" s="234"/>
      <c r="I14" s="240"/>
      <c r="J14" s="247"/>
      <c r="K14" s="252" t="str">
        <f t="shared" si="0"/>
        <v/>
      </c>
      <c r="L14" s="259"/>
      <c r="M14" s="266"/>
      <c r="N14" s="273"/>
      <c r="O14" s="280"/>
      <c r="P14" s="290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</row>
    <row r="15" spans="1:29" s="175" customFormat="1" ht="17.25" customHeight="1">
      <c r="A15" s="180"/>
      <c r="B15" s="190"/>
      <c r="C15" s="197" t="s">
        <v>44</v>
      </c>
      <c r="D15" s="205"/>
      <c r="E15" s="213"/>
      <c r="F15" s="222"/>
      <c r="G15" s="222"/>
      <c r="H15" s="235"/>
      <c r="I15" s="241"/>
      <c r="J15" s="248"/>
      <c r="K15" s="253" t="str">
        <f t="shared" si="0"/>
        <v/>
      </c>
      <c r="L15" s="259">
        <f>SUM(K15:K16)</f>
        <v>0</v>
      </c>
      <c r="M15" s="266"/>
      <c r="N15" s="274"/>
      <c r="O15" s="281"/>
      <c r="P15" s="289" t="str">
        <f>IF(N15="","",_xlfn.IFS(AND(N15=$F$29,O15=$F$30,L15&gt;=$F$31),"OK",AND(N15=$F$29,O15=$G$30,L15&gt;=$G$31),"OK",AND(N15=$H$29,O15=$H$30,L15&gt;=$H$31),"OK",AND(N15=$H$29,O15=$J$30,L15&gt;=$J$31),"OK",TRUE,"NG"))</f>
        <v/>
      </c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</row>
    <row r="16" spans="1:29" s="175" customFormat="1" ht="17.25" customHeight="1">
      <c r="A16" s="180"/>
      <c r="B16" s="189"/>
      <c r="C16" s="196" t="str">
        <f>IF(D15="吹込・吹付","施工業者","二層目")</f>
        <v>二層目</v>
      </c>
      <c r="D16" s="204"/>
      <c r="E16" s="211"/>
      <c r="F16" s="220"/>
      <c r="G16" s="220"/>
      <c r="H16" s="234"/>
      <c r="I16" s="240"/>
      <c r="J16" s="247"/>
      <c r="K16" s="252" t="str">
        <f t="shared" si="0"/>
        <v/>
      </c>
      <c r="L16" s="259"/>
      <c r="M16" s="266"/>
      <c r="N16" s="273"/>
      <c r="O16" s="280"/>
      <c r="P16" s="290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</row>
    <row r="17" spans="1:29" s="175" customFormat="1" ht="17.25" customHeight="1">
      <c r="A17" s="180"/>
      <c r="B17" s="190"/>
      <c r="C17" s="197" t="s">
        <v>44</v>
      </c>
      <c r="D17" s="205"/>
      <c r="E17" s="213"/>
      <c r="F17" s="222"/>
      <c r="G17" s="222"/>
      <c r="H17" s="235"/>
      <c r="I17" s="241"/>
      <c r="J17" s="248"/>
      <c r="K17" s="253" t="str">
        <f t="shared" si="0"/>
        <v/>
      </c>
      <c r="L17" s="259">
        <f>SUM(K17:K18)</f>
        <v>0</v>
      </c>
      <c r="M17" s="266"/>
      <c r="N17" s="274"/>
      <c r="O17" s="281"/>
      <c r="P17" s="289" t="str">
        <f>IF(N17="","",_xlfn.IFS(AND(N17=$F$29,O17=$F$30,L17&gt;=$F$31),"OK",AND(N17=$F$29,O17=$G$30,L17&gt;=$G$31),"OK",AND(N17=$H$29,O17=$H$30,L17&gt;=$H$31),"OK",AND(N17=$H$29,O17=$J$30,L17&gt;=$J$31),"OK",TRUE,"NG"))</f>
        <v/>
      </c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</row>
    <row r="18" spans="1:29" s="175" customFormat="1" ht="17.25" customHeight="1">
      <c r="A18" s="180"/>
      <c r="B18" s="189"/>
      <c r="C18" s="196" t="str">
        <f>IF(D17="吹込・吹付","施工業者","二層目")</f>
        <v>二層目</v>
      </c>
      <c r="D18" s="204"/>
      <c r="E18" s="211"/>
      <c r="F18" s="220"/>
      <c r="G18" s="220"/>
      <c r="H18" s="234"/>
      <c r="I18" s="240"/>
      <c r="J18" s="247"/>
      <c r="K18" s="252" t="str">
        <f t="shared" si="0"/>
        <v/>
      </c>
      <c r="L18" s="259"/>
      <c r="M18" s="266"/>
      <c r="N18" s="273"/>
      <c r="O18" s="280"/>
      <c r="P18" s="290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</row>
    <row r="19" spans="1:29" s="175" customFormat="1" ht="17.25" customHeight="1">
      <c r="A19" s="180"/>
      <c r="B19" s="190"/>
      <c r="C19" s="197" t="s">
        <v>44</v>
      </c>
      <c r="D19" s="205"/>
      <c r="E19" s="213"/>
      <c r="F19" s="222"/>
      <c r="G19" s="222"/>
      <c r="H19" s="235"/>
      <c r="I19" s="241"/>
      <c r="J19" s="248"/>
      <c r="K19" s="253" t="str">
        <f t="shared" si="0"/>
        <v/>
      </c>
      <c r="L19" s="259">
        <f>SUM(K19:K20)</f>
        <v>0</v>
      </c>
      <c r="M19" s="266"/>
      <c r="N19" s="274"/>
      <c r="O19" s="281"/>
      <c r="P19" s="289" t="str">
        <f>IF(N19="","",_xlfn.IFS(AND(N19=$F$29,O19=$F$30,L19&gt;=$F$31),"OK",AND(N19=$F$29,O19=$G$30,L19&gt;=$G$31),"OK",AND(N19=$H$29,O19=$H$30,L19&gt;=$H$31),"OK",AND(N19=$H$29,O19=$J$30,L19&gt;=$J$31),"OK",TRUE,"NG"))</f>
        <v/>
      </c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</row>
    <row r="20" spans="1:29" s="175" customFormat="1" ht="17.25" customHeight="1">
      <c r="A20" s="180"/>
      <c r="B20" s="189"/>
      <c r="C20" s="196" t="str">
        <f>IF(D19="吹込・吹付","施工業者","二層目")</f>
        <v>二層目</v>
      </c>
      <c r="D20" s="204"/>
      <c r="E20" s="211"/>
      <c r="F20" s="220"/>
      <c r="G20" s="220"/>
      <c r="H20" s="234"/>
      <c r="I20" s="240"/>
      <c r="J20" s="247"/>
      <c r="K20" s="252" t="str">
        <f t="shared" si="0"/>
        <v/>
      </c>
      <c r="L20" s="259"/>
      <c r="M20" s="266"/>
      <c r="N20" s="273"/>
      <c r="O20" s="280"/>
      <c r="P20" s="290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</row>
    <row r="21" spans="1:29" s="175" customFormat="1" ht="17.25" customHeight="1">
      <c r="A21" s="180"/>
      <c r="B21" s="190"/>
      <c r="C21" s="197" t="s">
        <v>44</v>
      </c>
      <c r="D21" s="205"/>
      <c r="E21" s="213"/>
      <c r="F21" s="222"/>
      <c r="G21" s="222"/>
      <c r="H21" s="235"/>
      <c r="I21" s="241"/>
      <c r="J21" s="248"/>
      <c r="K21" s="253" t="str">
        <f t="shared" si="0"/>
        <v/>
      </c>
      <c r="L21" s="259">
        <f>SUM(K21:K22)</f>
        <v>0</v>
      </c>
      <c r="M21" s="266"/>
      <c r="N21" s="274"/>
      <c r="O21" s="281"/>
      <c r="P21" s="289" t="str">
        <f>IF(N21="","",_xlfn.IFS(AND(N21=$F$29,O21=$F$30,L21&gt;=$F$31),"OK",AND(N21=$F$29,O21=$G$30,L21&gt;=$G$31),"OK",AND(N21=$H$29,O21=$H$30,L21&gt;=$H$31),"OK",AND(N21=$H$29,O21=$J$30,L21&gt;=$J$31),"OK",TRUE,"NG"))</f>
        <v/>
      </c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</row>
    <row r="22" spans="1:29" s="175" customFormat="1" ht="17.25" customHeight="1">
      <c r="A22" s="180"/>
      <c r="B22" s="189"/>
      <c r="C22" s="196" t="str">
        <f>IF(D21="吹込・吹付","施工業者","二層目")</f>
        <v>二層目</v>
      </c>
      <c r="D22" s="204"/>
      <c r="E22" s="211"/>
      <c r="F22" s="220"/>
      <c r="G22" s="220"/>
      <c r="H22" s="234"/>
      <c r="I22" s="240"/>
      <c r="J22" s="247"/>
      <c r="K22" s="252" t="str">
        <f t="shared" si="0"/>
        <v/>
      </c>
      <c r="L22" s="259"/>
      <c r="M22" s="266"/>
      <c r="N22" s="273"/>
      <c r="O22" s="280"/>
      <c r="P22" s="290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</row>
    <row r="23" spans="1:29" s="175" customFormat="1" ht="17.25" customHeight="1">
      <c r="A23" s="180"/>
      <c r="B23" s="190"/>
      <c r="C23" s="197" t="s">
        <v>44</v>
      </c>
      <c r="D23" s="205"/>
      <c r="E23" s="213"/>
      <c r="F23" s="222"/>
      <c r="G23" s="222"/>
      <c r="H23" s="235"/>
      <c r="I23" s="241"/>
      <c r="J23" s="248"/>
      <c r="K23" s="253" t="str">
        <f t="shared" si="0"/>
        <v/>
      </c>
      <c r="L23" s="259">
        <f>SUM(K23:K24)</f>
        <v>0</v>
      </c>
      <c r="M23" s="266"/>
      <c r="N23" s="274"/>
      <c r="O23" s="281"/>
      <c r="P23" s="289" t="str">
        <f>IF(N23="","",_xlfn.IFS(AND(N23=$F$29,O23=$F$30,L23&gt;=$F$31),"OK",AND(N23=$F$29,O23=$G$30,L23&gt;=$G$31),"OK",AND(N23=$H$29,O23=$H$30,L23&gt;=$H$31),"OK",AND(N23=$H$29,O23=$J$30,L23&gt;=$J$31),"OK",TRUE,"NG"))</f>
        <v/>
      </c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</row>
    <row r="24" spans="1:29" s="175" customFormat="1" ht="17.25" customHeight="1">
      <c r="A24" s="180"/>
      <c r="B24" s="189"/>
      <c r="C24" s="196" t="str">
        <f>IF(D23="吹込・吹付","施工業者","二層目")</f>
        <v>二層目</v>
      </c>
      <c r="D24" s="204"/>
      <c r="E24" s="211"/>
      <c r="F24" s="220"/>
      <c r="G24" s="220"/>
      <c r="H24" s="234"/>
      <c r="I24" s="240"/>
      <c r="J24" s="247"/>
      <c r="K24" s="252" t="str">
        <f t="shared" si="0"/>
        <v/>
      </c>
      <c r="L24" s="259"/>
      <c r="M24" s="266"/>
      <c r="N24" s="273"/>
      <c r="O24" s="280"/>
      <c r="P24" s="290"/>
      <c r="Q24" s="298"/>
      <c r="R24" s="298"/>
      <c r="S24" s="298"/>
      <c r="T24" s="298"/>
      <c r="U24" s="298"/>
      <c r="V24" s="298"/>
      <c r="W24" s="298"/>
      <c r="X24" s="298"/>
      <c r="Y24" s="298"/>
      <c r="Z24" s="78"/>
      <c r="AA24" s="78"/>
      <c r="AB24" s="78"/>
      <c r="AC24" s="78"/>
    </row>
    <row r="25" spans="1:29" s="175" customFormat="1" ht="17.25" customHeight="1">
      <c r="A25" s="180"/>
      <c r="B25" s="190"/>
      <c r="C25" s="197" t="s">
        <v>44</v>
      </c>
      <c r="D25" s="205"/>
      <c r="E25" s="213"/>
      <c r="F25" s="222"/>
      <c r="G25" s="222"/>
      <c r="H25" s="235"/>
      <c r="I25" s="241"/>
      <c r="J25" s="248"/>
      <c r="K25" s="253" t="str">
        <f t="shared" si="0"/>
        <v/>
      </c>
      <c r="L25" s="259">
        <f>SUM(K25:K26)</f>
        <v>0</v>
      </c>
      <c r="M25" s="266"/>
      <c r="N25" s="274"/>
      <c r="O25" s="281"/>
      <c r="P25" s="289" t="str">
        <f>IF(N25="","",_xlfn.IFS(AND(N25=$F$29,O25=$F$30,L25&gt;=$F$31),"OK",AND(N25=$F$29,O25=$G$30,L25&gt;=$G$31),"OK",AND(N25=$H$29,O25=$H$30,L25&gt;=$H$31),"OK",AND(N25=$H$29,O25=$J$30,L25&gt;=$J$31),"OK",TRUE,"NG"))</f>
        <v/>
      </c>
      <c r="Q25" s="298"/>
      <c r="R25" s="298"/>
      <c r="S25" s="298"/>
      <c r="T25" s="298"/>
      <c r="U25" s="298"/>
      <c r="V25" s="298"/>
      <c r="W25" s="298"/>
      <c r="X25" s="298"/>
      <c r="Y25" s="298"/>
      <c r="Z25" s="78"/>
      <c r="AA25" s="143"/>
      <c r="AB25" s="143"/>
      <c r="AC25" s="143"/>
    </row>
    <row r="26" spans="1:29" s="175" customFormat="1" ht="17.25" customHeight="1">
      <c r="A26" s="180"/>
      <c r="B26" s="189"/>
      <c r="C26" s="196" t="str">
        <f>IF(D25="吹込・吹付","施工業者","二層目")</f>
        <v>二層目</v>
      </c>
      <c r="D26" s="204"/>
      <c r="E26" s="211"/>
      <c r="F26" s="220"/>
      <c r="G26" s="220"/>
      <c r="H26" s="234"/>
      <c r="I26" s="240"/>
      <c r="J26" s="247"/>
      <c r="K26" s="252" t="str">
        <f t="shared" si="0"/>
        <v/>
      </c>
      <c r="L26" s="259"/>
      <c r="M26" s="266"/>
      <c r="N26" s="273"/>
      <c r="O26" s="280"/>
      <c r="P26" s="290"/>
      <c r="Q26" s="298"/>
      <c r="V26" s="298"/>
      <c r="W26" s="298"/>
      <c r="X26" s="298"/>
      <c r="Y26" s="298"/>
      <c r="Z26" s="143"/>
      <c r="AA26" s="299"/>
      <c r="AB26" s="299"/>
      <c r="AC26" s="299"/>
    </row>
    <row r="27" spans="1:29" s="175" customFormat="1" ht="17.25" customHeight="1">
      <c r="A27" s="180"/>
      <c r="B27" s="190"/>
      <c r="C27" s="197" t="s">
        <v>44</v>
      </c>
      <c r="D27" s="205"/>
      <c r="E27" s="213"/>
      <c r="F27" s="222"/>
      <c r="G27" s="222"/>
      <c r="H27" s="235"/>
      <c r="I27" s="241"/>
      <c r="J27" s="248"/>
      <c r="K27" s="253" t="str">
        <f t="shared" si="0"/>
        <v/>
      </c>
      <c r="L27" s="259">
        <f>SUM(K27:K28)</f>
        <v>0</v>
      </c>
      <c r="M27" s="266"/>
      <c r="N27" s="274"/>
      <c r="O27" s="281"/>
      <c r="P27" s="289" t="str">
        <f>IF(N27="","",_xlfn.IFS(AND(N27=$F$29,O27=$F$30,L27&gt;=$F$31),"OK",AND(N27=$F$29,O27=$G$30,L27&gt;=$G$31),"OK",AND(N27=$H$29,O27=$H$30,L27&gt;=$H$31),"OK",AND(N27=$H$29,O27=$J$30,L27&gt;=$J$31),"OK",TRUE,"NG"))</f>
        <v/>
      </c>
      <c r="Q27" s="298"/>
      <c r="V27" s="298"/>
      <c r="W27" s="298"/>
      <c r="X27" s="298"/>
      <c r="Y27" s="298"/>
      <c r="Z27" s="143"/>
      <c r="AA27" s="299"/>
      <c r="AB27" s="299"/>
      <c r="AC27" s="299"/>
    </row>
    <row r="28" spans="1:29" s="175" customFormat="1" ht="17.25" customHeight="1">
      <c r="A28" s="181"/>
      <c r="B28" s="191"/>
      <c r="C28" s="198" t="str">
        <f>IF(D27="吹込・吹付","施工業者","二層目")</f>
        <v>二層目</v>
      </c>
      <c r="D28" s="206"/>
      <c r="E28" s="214"/>
      <c r="F28" s="223"/>
      <c r="G28" s="223"/>
      <c r="H28" s="236"/>
      <c r="I28" s="242"/>
      <c r="J28" s="249"/>
      <c r="K28" s="254" t="str">
        <f t="shared" si="0"/>
        <v/>
      </c>
      <c r="L28" s="260"/>
      <c r="M28" s="267"/>
      <c r="N28" s="275"/>
      <c r="O28" s="282"/>
      <c r="P28" s="291"/>
      <c r="Q28" s="298"/>
      <c r="V28" s="298"/>
      <c r="W28" s="298"/>
      <c r="X28" s="298"/>
      <c r="Y28" s="298"/>
      <c r="Z28" s="143"/>
      <c r="AA28" s="299"/>
      <c r="AB28" s="299"/>
      <c r="AC28" s="299"/>
    </row>
    <row r="29" spans="1:29" s="175" customFormat="1" ht="17.25" customHeight="1">
      <c r="B29" s="192"/>
      <c r="C29" s="199" t="s">
        <v>105</v>
      </c>
      <c r="D29" s="207"/>
      <c r="E29" s="215"/>
      <c r="F29" s="224" t="s">
        <v>35</v>
      </c>
      <c r="G29" s="228"/>
      <c r="H29" s="224" t="s">
        <v>110</v>
      </c>
      <c r="I29" s="243"/>
      <c r="J29" s="243"/>
      <c r="K29" s="255"/>
      <c r="L29" s="261" t="s">
        <v>80</v>
      </c>
      <c r="M29" s="268"/>
      <c r="N29" s="268"/>
      <c r="O29" s="283" t="str">
        <f>IF(P9="","",IF(COUNTIF(P9:P28,"NG"),"NG","OK"))</f>
        <v/>
      </c>
      <c r="P29" s="292"/>
      <c r="Q29" s="298"/>
      <c r="V29" s="298"/>
      <c r="W29" s="298"/>
      <c r="X29" s="298"/>
      <c r="Y29" s="298"/>
      <c r="Z29" s="143"/>
      <c r="AA29" s="299"/>
      <c r="AB29" s="299"/>
      <c r="AC29" s="299"/>
    </row>
    <row r="30" spans="1:29" s="175" customFormat="1" ht="17.25" customHeight="1">
      <c r="A30" s="110"/>
      <c r="B30" s="110"/>
      <c r="C30" s="200"/>
      <c r="D30" s="32"/>
      <c r="E30" s="216"/>
      <c r="F30" s="225" t="s">
        <v>84</v>
      </c>
      <c r="G30" s="229" t="s">
        <v>87</v>
      </c>
      <c r="H30" s="225" t="s">
        <v>84</v>
      </c>
      <c r="I30" s="244"/>
      <c r="J30" s="250" t="s">
        <v>87</v>
      </c>
      <c r="K30" s="256"/>
      <c r="L30" s="262"/>
      <c r="M30" s="250"/>
      <c r="N30" s="250"/>
      <c r="O30" s="284"/>
      <c r="P30" s="293"/>
      <c r="Q30" s="298"/>
      <c r="R30" s="298"/>
      <c r="S30" s="298"/>
      <c r="T30" s="298"/>
      <c r="U30" s="298"/>
      <c r="V30" s="298"/>
      <c r="W30" s="298"/>
      <c r="X30" s="298"/>
      <c r="Y30" s="298"/>
      <c r="Z30" s="143"/>
      <c r="AA30" s="299"/>
      <c r="AB30" s="299"/>
      <c r="AC30" s="299"/>
    </row>
    <row r="31" spans="1:29" s="175" customFormat="1" ht="17.25" customHeight="1">
      <c r="A31" s="110"/>
      <c r="B31" s="110"/>
      <c r="C31" s="201"/>
      <c r="D31" s="208"/>
      <c r="E31" s="217"/>
      <c r="F31" s="226">
        <v>4.4000000000000004</v>
      </c>
      <c r="G31" s="230">
        <v>4.8</v>
      </c>
      <c r="H31" s="237">
        <v>5.7</v>
      </c>
      <c r="I31" s="245"/>
      <c r="J31" s="245">
        <v>4.8</v>
      </c>
      <c r="K31" s="257"/>
      <c r="L31" s="263"/>
      <c r="M31" s="269"/>
      <c r="N31" s="269"/>
      <c r="O31" s="285"/>
      <c r="P31" s="294"/>
      <c r="Q31" s="298"/>
      <c r="R31" s="298"/>
      <c r="S31" s="298"/>
      <c r="T31" s="298"/>
      <c r="U31" s="298"/>
      <c r="V31" s="298"/>
      <c r="W31" s="298"/>
      <c r="X31" s="298"/>
      <c r="Y31" s="298"/>
    </row>
    <row r="32" spans="1:29" s="11" customFormat="1" ht="18" customHeight="1">
      <c r="B32" s="193"/>
      <c r="C32" s="193"/>
      <c r="D32" s="193"/>
      <c r="E32" s="193"/>
      <c r="F32" s="193"/>
      <c r="G32" s="193"/>
      <c r="J32" s="193"/>
      <c r="K32" s="193"/>
      <c r="L32" s="193"/>
      <c r="M32" s="193"/>
      <c r="N32" s="193"/>
      <c r="O32" s="193"/>
      <c r="P32" s="193"/>
      <c r="Q32" s="297"/>
      <c r="R32" s="297"/>
      <c r="S32" s="297"/>
      <c r="T32" s="297"/>
      <c r="U32" s="297"/>
      <c r="V32" s="5"/>
      <c r="W32" s="5"/>
      <c r="X32" s="5"/>
      <c r="Y32" s="5"/>
    </row>
    <row r="33" spans="1:25" s="11" customFormat="1" ht="18" customHeight="1">
      <c r="A33" s="46"/>
      <c r="B33" s="194"/>
      <c r="C33" s="194"/>
      <c r="D33" s="163"/>
      <c r="E33" s="218"/>
      <c r="F33" s="227"/>
      <c r="G33" s="227"/>
      <c r="Q33" s="5"/>
      <c r="R33" s="5"/>
      <c r="S33" s="5"/>
      <c r="T33" s="5"/>
      <c r="U33" s="5"/>
      <c r="V33" s="5"/>
      <c r="W33" s="5"/>
      <c r="X33" s="5"/>
      <c r="Y33" s="5"/>
    </row>
    <row r="34" spans="1:25" s="11" customFormat="1" ht="18" customHeight="1">
      <c r="Q34" s="5"/>
      <c r="R34" s="5"/>
      <c r="S34" s="5"/>
      <c r="T34" s="5"/>
      <c r="U34" s="5"/>
      <c r="V34" s="5"/>
      <c r="W34" s="5"/>
      <c r="X34" s="5"/>
      <c r="Y34" s="5"/>
    </row>
    <row r="35" spans="1:25" s="11" customFormat="1" ht="18" customHeight="1">
      <c r="T35" s="5"/>
      <c r="U35" s="5"/>
      <c r="V35" s="5"/>
      <c r="W35" s="5"/>
      <c r="X35" s="5"/>
      <c r="Y35" s="5"/>
    </row>
    <row r="36" spans="1:25" s="11" customFormat="1" ht="18" customHeight="1">
      <c r="A36" s="32"/>
      <c r="B36" s="110"/>
      <c r="C36" s="110"/>
      <c r="D36" s="163"/>
      <c r="E36" s="32"/>
      <c r="F36" s="32"/>
      <c r="G36" s="110"/>
      <c r="H36" s="110"/>
      <c r="I36" s="163"/>
      <c r="J36" s="163"/>
      <c r="K36" s="163"/>
      <c r="L36" s="163"/>
      <c r="M36" s="270"/>
      <c r="N36" s="270"/>
      <c r="O36" s="270"/>
      <c r="T36" s="5"/>
      <c r="U36" s="5"/>
      <c r="V36" s="5"/>
      <c r="W36" s="5"/>
      <c r="X36" s="5"/>
      <c r="Y36" s="5"/>
    </row>
    <row r="37" spans="1:25" s="11" customFormat="1" ht="18" customHeight="1">
      <c r="I37" s="163"/>
      <c r="J37" s="163"/>
      <c r="K37" s="163"/>
      <c r="L37" s="163"/>
      <c r="M37" s="270"/>
      <c r="N37" s="270"/>
      <c r="O37" s="270"/>
      <c r="T37" s="5"/>
      <c r="U37" s="5"/>
      <c r="V37" s="5"/>
      <c r="W37" s="5"/>
      <c r="X37" s="5"/>
      <c r="Y37" s="5"/>
    </row>
    <row r="38" spans="1:25" s="11" customFormat="1" ht="18" customHeight="1">
      <c r="I38" s="0"/>
      <c r="J38" s="0"/>
      <c r="K38" s="0"/>
      <c r="L38" s="0"/>
      <c r="M38" s="0"/>
      <c r="N38" s="0"/>
      <c r="O38" s="0"/>
      <c r="Q38" s="5"/>
      <c r="R38" s="5"/>
      <c r="S38" s="5"/>
      <c r="T38" s="5"/>
      <c r="U38" s="5"/>
      <c r="V38" s="5"/>
      <c r="W38" s="5"/>
      <c r="X38" s="5"/>
      <c r="Y38" s="5"/>
    </row>
    <row r="39" spans="1:25" s="11" customFormat="1" ht="18" customHeight="1">
      <c r="A39" s="46"/>
      <c r="B39" s="194"/>
      <c r="C39" s="194"/>
      <c r="D39" s="163"/>
      <c r="E39" s="218"/>
      <c r="F39" s="227"/>
      <c r="G39" s="227"/>
      <c r="H39" s="238"/>
      <c r="I39" s="0"/>
      <c r="J39" s="0"/>
      <c r="K39" s="0"/>
      <c r="L39" s="0"/>
      <c r="M39" s="0"/>
      <c r="N39" s="0"/>
      <c r="O39" s="0"/>
      <c r="P39" s="238"/>
      <c r="Q39" s="5"/>
      <c r="R39" s="5"/>
      <c r="S39" s="5"/>
      <c r="T39" s="5"/>
      <c r="U39" s="5"/>
      <c r="V39" s="5"/>
      <c r="W39" s="5"/>
      <c r="X39" s="5"/>
      <c r="Y39" s="5"/>
    </row>
    <row r="40" spans="1:25" s="11" customFormat="1" ht="13.5">
      <c r="A40" s="46"/>
      <c r="B40" s="194"/>
      <c r="C40" s="194"/>
      <c r="D40" s="163"/>
      <c r="E40" s="218"/>
      <c r="F40" s="227"/>
      <c r="G40" s="227"/>
      <c r="H40" s="238"/>
      <c r="I40" s="0"/>
      <c r="J40" s="0"/>
      <c r="K40" s="0"/>
      <c r="L40" s="0"/>
      <c r="M40" s="0"/>
      <c r="N40" s="0"/>
      <c r="O40" s="0"/>
      <c r="P40" s="238"/>
      <c r="Q40" s="5"/>
      <c r="R40" s="5"/>
      <c r="S40" s="5"/>
      <c r="T40" s="5"/>
      <c r="U40" s="5"/>
      <c r="V40" s="5"/>
      <c r="W40" s="5"/>
      <c r="X40" s="5"/>
      <c r="Y40" s="5"/>
    </row>
    <row r="41" spans="1:25" s="11" customFormat="1" ht="13.5">
      <c r="A41" s="46"/>
      <c r="B41" s="194"/>
      <c r="C41" s="194"/>
      <c r="D41" s="163"/>
      <c r="E41" s="218"/>
      <c r="F41" s="227"/>
      <c r="G41" s="227"/>
      <c r="H41" s="238"/>
      <c r="I41" s="0"/>
      <c r="J41" s="0"/>
      <c r="K41" s="0"/>
      <c r="L41" s="0"/>
      <c r="M41" s="0"/>
      <c r="N41" s="0"/>
      <c r="O41" s="0"/>
      <c r="P41" s="238"/>
      <c r="Q41" s="5"/>
      <c r="R41" s="5"/>
      <c r="S41" s="5"/>
      <c r="T41" s="5"/>
      <c r="U41" s="5"/>
      <c r="V41" s="5"/>
      <c r="W41" s="5"/>
      <c r="X41" s="5"/>
      <c r="Y41" s="5"/>
    </row>
    <row r="42" spans="1:25" s="133" customFormat="1" ht="13.5">
      <c r="A42" s="46"/>
      <c r="B42" s="194"/>
      <c r="C42" s="194"/>
      <c r="D42" s="163"/>
      <c r="E42" s="218"/>
      <c r="F42" s="227"/>
      <c r="G42" s="227"/>
      <c r="H42" s="238"/>
      <c r="I42" s="10"/>
      <c r="J42" s="10"/>
      <c r="K42" s="10"/>
      <c r="L42" s="10"/>
      <c r="M42" s="10"/>
      <c r="N42" s="10"/>
      <c r="O42" s="10"/>
      <c r="P42" s="238"/>
      <c r="R42" s="5"/>
      <c r="S42" s="5"/>
      <c r="T42" s="5"/>
      <c r="U42" s="5"/>
      <c r="V42" s="1"/>
      <c r="W42" s="1"/>
      <c r="X42" s="1"/>
      <c r="Y42" s="1"/>
    </row>
    <row r="43" spans="1:25" s="11" customFormat="1" ht="13.5">
      <c r="A43" s="46"/>
      <c r="R43" s="5"/>
      <c r="S43" s="5"/>
      <c r="T43" s="5"/>
      <c r="U43" s="5"/>
      <c r="V43" s="5"/>
      <c r="W43" s="5"/>
      <c r="X43" s="5"/>
      <c r="Y43" s="5"/>
    </row>
    <row r="44" spans="1:25" s="11" customFormat="1" ht="13.5">
      <c r="A44" s="46"/>
      <c r="R44" s="5"/>
      <c r="S44" s="5"/>
      <c r="T44" s="5"/>
      <c r="U44" s="5"/>
      <c r="V44" s="5"/>
      <c r="W44" s="5"/>
      <c r="X44" s="5"/>
      <c r="Y44" s="5"/>
    </row>
    <row r="45" spans="1:25" s="11" customFormat="1" ht="13.5">
      <c r="A45" s="46"/>
      <c r="R45" s="5"/>
      <c r="S45" s="5"/>
      <c r="T45" s="5"/>
      <c r="U45" s="5"/>
      <c r="V45" s="5"/>
      <c r="W45" s="5"/>
      <c r="X45" s="5"/>
      <c r="Y45" s="5"/>
    </row>
    <row r="46" spans="1:25" s="11" customFormat="1" ht="20.25" customHeight="1">
      <c r="A46" s="46"/>
      <c r="R46" s="5"/>
      <c r="S46" s="5"/>
      <c r="T46" s="5"/>
      <c r="U46" s="5"/>
      <c r="V46" s="5"/>
      <c r="W46" s="5"/>
      <c r="X46" s="5"/>
      <c r="Y46" s="5"/>
    </row>
    <row r="47" spans="1:25" s="11" customFormat="1" ht="20.25" customHeight="1">
      <c r="A47" s="112"/>
      <c r="R47" s="5"/>
      <c r="S47" s="5"/>
      <c r="T47" s="5"/>
      <c r="U47" s="5"/>
      <c r="V47" s="5"/>
      <c r="W47" s="5"/>
      <c r="X47" s="5"/>
      <c r="Y47" s="5"/>
    </row>
    <row r="48" spans="1:25" s="11" customFormat="1" ht="13.5">
      <c r="A48" s="163"/>
      <c r="R48" s="5"/>
      <c r="S48" s="5"/>
      <c r="T48" s="5"/>
      <c r="U48" s="5"/>
    </row>
    <row r="49" spans="1:21" s="11" customFormat="1" ht="24.75" customHeight="1">
      <c r="A49" s="5"/>
    </row>
    <row r="50" spans="1:21" ht="24.75" customHeight="1">
      <c r="A50" s="18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R50" s="11"/>
      <c r="S50" s="11"/>
      <c r="T50" s="11"/>
      <c r="U50" s="11"/>
    </row>
    <row r="51" spans="1:21">
      <c r="A51" s="12"/>
    </row>
    <row r="100" spans="1:1">
      <c r="A100" s="183"/>
    </row>
    <row r="150" spans="1:1">
      <c r="A150" s="184"/>
    </row>
  </sheetData>
  <protectedRanges>
    <protectedRange sqref="L8:L10 M8:O10 B12:B31 D12:J31 M12:O31" name="範囲1"/>
  </protectedRanges>
  <mergeCells count="77">
    <mergeCell ref="M1:N1"/>
    <mergeCell ref="O1:P1"/>
    <mergeCell ref="M2:N2"/>
    <mergeCell ref="O2:P2"/>
    <mergeCell ref="A3:P3"/>
    <mergeCell ref="O4:P4"/>
    <mergeCell ref="F29:G29"/>
    <mergeCell ref="H29:K29"/>
    <mergeCell ref="H30:I30"/>
    <mergeCell ref="J30:K30"/>
    <mergeCell ref="H31:I31"/>
    <mergeCell ref="J31:K31"/>
    <mergeCell ref="B9:B10"/>
    <mergeCell ref="L9:L10"/>
    <mergeCell ref="M9:M10"/>
    <mergeCell ref="N9:N10"/>
    <mergeCell ref="O9:O10"/>
    <mergeCell ref="P9:P10"/>
    <mergeCell ref="B11:B12"/>
    <mergeCell ref="L11:L12"/>
    <mergeCell ref="M11:M12"/>
    <mergeCell ref="N11:N12"/>
    <mergeCell ref="O11:O12"/>
    <mergeCell ref="P11:P12"/>
    <mergeCell ref="B13:B14"/>
    <mergeCell ref="L13:L14"/>
    <mergeCell ref="M13:M14"/>
    <mergeCell ref="N13:N14"/>
    <mergeCell ref="O13:O14"/>
    <mergeCell ref="P13:P14"/>
    <mergeCell ref="B15:B16"/>
    <mergeCell ref="L15:L16"/>
    <mergeCell ref="M15:M16"/>
    <mergeCell ref="N15:N16"/>
    <mergeCell ref="O15:O16"/>
    <mergeCell ref="P15:P16"/>
    <mergeCell ref="B17:B18"/>
    <mergeCell ref="L17:L18"/>
    <mergeCell ref="M17:M18"/>
    <mergeCell ref="N17:N18"/>
    <mergeCell ref="O17:O18"/>
    <mergeCell ref="P17:P18"/>
    <mergeCell ref="B19:B20"/>
    <mergeCell ref="L19:L20"/>
    <mergeCell ref="M19:M20"/>
    <mergeCell ref="N19:N20"/>
    <mergeCell ref="O19:O20"/>
    <mergeCell ref="P19:P20"/>
    <mergeCell ref="B21:B22"/>
    <mergeCell ref="L21:L22"/>
    <mergeCell ref="M21:M22"/>
    <mergeCell ref="N21:N22"/>
    <mergeCell ref="O21:O22"/>
    <mergeCell ref="P21:P22"/>
    <mergeCell ref="B23:B24"/>
    <mergeCell ref="L23:L24"/>
    <mergeCell ref="M23:M24"/>
    <mergeCell ref="N23:N24"/>
    <mergeCell ref="O23:O24"/>
    <mergeCell ref="P23:P24"/>
    <mergeCell ref="B25:B26"/>
    <mergeCell ref="L25:L26"/>
    <mergeCell ref="M25:M26"/>
    <mergeCell ref="N25:N26"/>
    <mergeCell ref="O25:O26"/>
    <mergeCell ref="P25:P26"/>
    <mergeCell ref="B27:B28"/>
    <mergeCell ref="L27:L28"/>
    <mergeCell ref="M27:M28"/>
    <mergeCell ref="N27:N28"/>
    <mergeCell ref="O27:O28"/>
    <mergeCell ref="P27:P28"/>
    <mergeCell ref="C29:E31"/>
    <mergeCell ref="L29:N31"/>
    <mergeCell ref="O29:P31"/>
    <mergeCell ref="Q1:AC23"/>
    <mergeCell ref="A9:A28"/>
  </mergeCells>
  <phoneticPr fontId="5"/>
  <conditionalFormatting sqref="E11">
    <cfRule type="expression" dxfId="123" priority="5" stopIfTrue="1">
      <formula>AND(#REF!&lt;&gt;"",$H11&lt;&gt;"D1",$H11&lt;&gt;"D2",$H11&lt;&gt;"",$H11&lt;&gt;"D3",$H11&lt;&gt;"D4")</formula>
    </cfRule>
  </conditionalFormatting>
  <conditionalFormatting sqref="E21:E24">
    <cfRule type="expression" dxfId="122" priority="10">
      <formula>AND(#REF!&lt;&gt;"",$H21&lt;&gt;"D1",$H21&lt;&gt;"D2",$H21&lt;&gt;"D3")</formula>
    </cfRule>
  </conditionalFormatting>
  <conditionalFormatting sqref="E12">
    <cfRule type="expression" dxfId="121" priority="24">
      <formula>AND(#REF!&lt;&gt;"",$H12&lt;&gt;"D1",$H12&lt;&gt;"D2",$H12&lt;&gt;"",$H12&lt;&gt;"D3",$H12&lt;&gt;"D4")</formula>
    </cfRule>
  </conditionalFormatting>
  <conditionalFormatting sqref="E13">
    <cfRule type="expression" dxfId="120" priority="23">
      <formula>AND(#REF!&lt;&gt;"",$H13&lt;&gt;"D1",$H13&lt;&gt;"D2",$H13&lt;&gt;"",$H13&lt;&gt;"D3",$H13&lt;&gt;"D4")</formula>
    </cfRule>
  </conditionalFormatting>
  <conditionalFormatting sqref="E16">
    <cfRule type="expression" dxfId="119" priority="22">
      <formula>AND(#REF!&lt;&gt;"",$H16&lt;&gt;"D1",$H16&lt;&gt;"D2",$H16&lt;&gt;"D3")</formula>
    </cfRule>
  </conditionalFormatting>
  <conditionalFormatting sqref="E17">
    <cfRule type="expression" dxfId="118" priority="21">
      <formula>AND(#REF!&lt;&gt;"",$H17&lt;&gt;"D1",$H17&lt;&gt;"D2",$H17&lt;&gt;"D3")</formula>
    </cfRule>
  </conditionalFormatting>
  <conditionalFormatting sqref="E18">
    <cfRule type="expression" dxfId="117" priority="20">
      <formula>AND(#REF!&lt;&gt;"",$H18&lt;&gt;"D1",$H18&lt;&gt;"D2",$H18&lt;&gt;"D3")</formula>
    </cfRule>
  </conditionalFormatting>
  <conditionalFormatting sqref="E19">
    <cfRule type="expression" dxfId="116" priority="19">
      <formula>AND(#REF!&lt;&gt;"",$H19&lt;&gt;"D1",$H19&lt;&gt;"D2",$H19&lt;&gt;"D3")</formula>
    </cfRule>
  </conditionalFormatting>
  <conditionalFormatting sqref="E20">
    <cfRule type="expression" dxfId="115" priority="18">
      <formula>AND(#REF!&lt;&gt;"",$H20&lt;&gt;"D1",$H20&lt;&gt;"D2",$H20&lt;&gt;"D3")</formula>
    </cfRule>
  </conditionalFormatting>
  <conditionalFormatting sqref="E9">
    <cfRule type="expression" dxfId="114" priority="26" stopIfTrue="1">
      <formula>AND(#REF!&lt;&gt;"",$H9&lt;&gt;"D1",$H9&lt;&gt;"D2",$H9&lt;&gt;"",$H9&lt;&gt;"D3",$H9&lt;&gt;"D4")</formula>
    </cfRule>
  </conditionalFormatting>
  <conditionalFormatting sqref="E15">
    <cfRule type="expression" dxfId="113" priority="25" stopIfTrue="1">
      <formula>AND(#REF!&lt;&gt;"",$H15&lt;&gt;"D1",$H15&lt;&gt;"D2",$H15&lt;&gt;"D3")</formula>
    </cfRule>
  </conditionalFormatting>
  <conditionalFormatting sqref="D10">
    <cfRule type="expression" dxfId="112" priority="13">
      <formula>$C$10="施工業者"</formula>
    </cfRule>
  </conditionalFormatting>
  <conditionalFormatting sqref="F10 F12 F14 F16 F18 F20 F22 F24 F26 F28">
    <cfRule type="expression" dxfId="111" priority="11">
      <formula>$C10="施工業者"</formula>
    </cfRule>
  </conditionalFormatting>
  <conditionalFormatting sqref="E25">
    <cfRule type="expression" dxfId="110" priority="17">
      <formula>AND(#REF!&lt;&gt;"",$H25&lt;&gt;"D1",$H25&lt;&gt;"D2",$H25&lt;&gt;"D3")</formula>
    </cfRule>
  </conditionalFormatting>
  <conditionalFormatting sqref="E26">
    <cfRule type="expression" dxfId="109" priority="16">
      <formula>AND(#REF!&lt;&gt;"",$H26&lt;&gt;"D1",$H26&lt;&gt;"D2",$H26&lt;&gt;"D3")</formula>
    </cfRule>
  </conditionalFormatting>
  <conditionalFormatting sqref="E27">
    <cfRule type="expression" dxfId="108" priority="15">
      <formula>AND(#REF!&lt;&gt;"",$H27&lt;&gt;"D1",$H27&lt;&gt;"D2",$H27&lt;&gt;"D3")</formula>
    </cfRule>
  </conditionalFormatting>
  <conditionalFormatting sqref="E28">
    <cfRule type="expression" dxfId="107" priority="14">
      <formula>AND(#REF!&lt;&gt;"",$H28&lt;&gt;"D1",$H28&lt;&gt;"D2",$H28&lt;&gt;"D3")</formula>
    </cfRule>
  </conditionalFormatting>
  <conditionalFormatting sqref="D10 D12 D14 D16 D18 D20 D22 D24 D26 D28 F29">
    <cfRule type="expression" dxfId="106" priority="8">
      <formula>$C10="施工業者"</formula>
    </cfRule>
  </conditionalFormatting>
  <conditionalFormatting sqref="E10 E12 E14 E16 E18 E20 E22 E24 E26 E28">
    <cfRule type="expression" dxfId="105" priority="12">
      <formula>$C10="施工業者"</formula>
    </cfRule>
  </conditionalFormatting>
  <conditionalFormatting sqref="G10 G12 G14 G16 G18 G20 G22 G24 G26 G28">
    <cfRule type="expression" dxfId="104" priority="6">
      <formula>$C10="施工業者"</formula>
    </cfRule>
  </conditionalFormatting>
  <conditionalFormatting sqref="L9:L28">
    <cfRule type="cellIs" dxfId="103" priority="4" operator="between">
      <formula>0</formula>
      <formula>0</formula>
    </cfRule>
  </conditionalFormatting>
  <conditionalFormatting sqref="H10:J10 H12:J12 H14:J14 H16:J16 H18:J18 H20:J20 H22:J22 H24:J24 H26:J26 H28:J28">
    <cfRule type="expression" dxfId="102" priority="2">
      <formula>$C10="施工業者"</formula>
    </cfRule>
  </conditionalFormatting>
  <conditionalFormatting sqref="P9:P28">
    <cfRule type="containsText" dxfId="101" priority="9" text="NG">
      <formula>NOT(ISERROR(SEARCH("NG",P9)))</formula>
    </cfRule>
  </conditionalFormatting>
  <conditionalFormatting sqref="O29">
    <cfRule type="containsText" dxfId="100" priority="7" text="NG">
      <formula>NOT(ISERROR(SEARCH("NG",O29)))</formula>
    </cfRule>
  </conditionalFormatting>
  <conditionalFormatting sqref="H29">
    <cfRule type="expression" dxfId="99" priority="27">
      <formula>#REF!="施工業者"</formula>
    </cfRule>
  </conditionalFormatting>
  <conditionalFormatting sqref="O1:P1">
    <cfRule type="cellIs" dxfId="98" priority="1" operator="between">
      <formula>0</formula>
      <formula>0</formula>
    </cfRule>
  </conditionalFormatting>
  <dataValidations count="10">
    <dataValidation type="list" imeMode="disabled" operator="equal" allowBlank="1" showDropDown="0" showInputMessage="1" showErrorMessage="1" errorTitle="入力エラー" error="プルダウンより選択してください。" sqref="D9:D28">
      <formula1>"吹込・吹付,吹込・吹付以外,真空断熱材"</formula1>
    </dataValidation>
    <dataValidation type="textLength" imeMode="disabled" operator="equal" allowBlank="1" showDropDown="0" showInputMessage="1" showErrorMessage="1" errorTitle="文字数エラー" error="財団掲載型番の10文字で登録してください。" sqref="E9:E28">
      <formula1>10</formula1>
    </dataValidation>
    <dataValidation type="list" imeMode="halfAlpha" operator="equal" allowBlank="1" showDropDown="0" showInputMessage="1" showErrorMessage="1" errorTitle="文字数エラー" error="2桁の英数字で入力してください。" sqref="H15:H28">
      <formula1>"D1,D2,D3"</formula1>
    </dataValidation>
    <dataValidation type="list" imeMode="halfAlpha" operator="equal" allowBlank="1" showDropDown="0" showInputMessage="1" showErrorMessage="1" errorTitle="文字数エラー" error="2桁の英数字で入力してください。" sqref="H9:H14">
      <formula1>"D1,D2,D3,D4"</formula1>
    </dataValidation>
    <dataValidation type="custom" imeMode="disabled" allowBlank="1" showDropDown="0" showInputMessage="1" showErrorMessage="1" errorTitle="入力エラー" error="小数点は第三位まで、四位以下四捨五入で入力して下さい。" sqref="I9:I28">
      <formula1>I9-ROUND(I9,3)=0</formula1>
    </dataValidation>
    <dataValidation type="custom" imeMode="disabled" allowBlank="1" showDropDown="0" showInputMessage="1" showErrorMessage="1" errorTitle="入力エラー" error="小数点以下第一位を切り捨てで入力して下さい。" sqref="J9:J28">
      <formula1>J9-ROUNDDOWN(J9,0)=0</formula1>
    </dataValidation>
    <dataValidation type="custom" imeMode="disabled" allowBlank="1" showDropDown="0" showInputMessage="1" showErrorMessage="1" errorTitle="入力エラー" error="小数点は第二位まで、三位以下切り捨てで入力して下さい。" sqref="M25 M27 M21 M19 M17 M15 M13 M11 M9 M23">
      <formula1>M9-ROUNDDOWN(M9,2)=0</formula1>
    </dataValidation>
    <dataValidation type="list" imeMode="disabled" allowBlank="1" showDropDown="0" showInputMessage="1" showErrorMessage="1" errorTitle="入力エラー" error="小数点は第二位まで、三位以下切り捨てで入力して下さい。" sqref="O9:O28">
      <formula1>"充填,外張・内張"</formula1>
    </dataValidation>
    <dataValidation type="list" imeMode="disabled" allowBlank="1" showDropDown="0" showInputMessage="1" showErrorMessage="1" errorTitle="入力エラー" error="小数点は第二位まで、三位以下切り捨てで入力して下さい。" sqref="N9:N28">
      <formula1>"天井,屋根"</formula1>
    </dataValidation>
    <dataValidation imeMode="disabled" allowBlank="1" showDropDown="0" showInputMessage="1" showErrorMessage="1" sqref="O4 M4"/>
  </dataValidations>
  <printOptions horizontalCentered="1"/>
  <pageMargins left="0.31496062992125984" right="0.31496062992125984" top="0.55118110236220474" bottom="0.35433070866141736" header="0.31496062992125984" footer="0.31496062992125984"/>
  <pageSetup paperSize="9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149"/>
  <sheetViews>
    <sheetView view="pageBreakPreview" topLeftCell="A19" zoomScale="90" zoomScaleNormal="55" zoomScaleSheetLayoutView="90" workbookViewId="0">
      <selection activeCell="I25" sqref="I25"/>
    </sheetView>
  </sheetViews>
  <sheetFormatPr defaultColWidth="9" defaultRowHeight="12"/>
  <cols>
    <col min="1" max="1" width="5.5" style="133" customWidth="1"/>
    <col min="2" max="2" width="6.75" style="133" customWidth="1"/>
    <col min="3" max="3" width="9.375" style="133" customWidth="1"/>
    <col min="4" max="7" width="14.625" style="133" customWidth="1"/>
    <col min="8" max="15" width="6.75" style="133" customWidth="1"/>
    <col min="16" max="42" width="10.625" style="133" customWidth="1"/>
    <col min="43" max="47" width="9" style="133"/>
    <col min="48" max="51" width="12.75" style="133" customWidth="1"/>
    <col min="52" max="16384" width="9" style="133"/>
  </cols>
  <sheetData>
    <row r="1" spans="1:28" ht="18" customHeight="1">
      <c r="A1" s="6" t="s">
        <v>184</v>
      </c>
      <c r="B1" s="1"/>
      <c r="C1" s="1"/>
      <c r="D1" s="1"/>
      <c r="E1" s="1"/>
      <c r="F1" s="1"/>
      <c r="G1" s="1"/>
      <c r="H1" s="231"/>
      <c r="I1" s="1"/>
      <c r="J1" s="1"/>
      <c r="K1" s="1"/>
      <c r="L1" s="123" t="s">
        <v>82</v>
      </c>
      <c r="M1" s="271"/>
      <c r="N1" s="276">
        <f>'様式ウ｜総括表'!I4</f>
        <v>0</v>
      </c>
      <c r="O1" s="286"/>
      <c r="P1" s="295" t="s">
        <v>109</v>
      </c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</row>
    <row r="2" spans="1:28" ht="18" customHeight="1">
      <c r="A2" s="1"/>
      <c r="B2" s="1"/>
      <c r="C2" s="1"/>
      <c r="D2" s="1"/>
      <c r="E2" s="1"/>
      <c r="F2" s="1"/>
      <c r="G2" s="1"/>
      <c r="H2" s="231"/>
      <c r="I2" s="1"/>
      <c r="J2" s="1"/>
      <c r="K2" s="1"/>
      <c r="L2" s="123" t="s">
        <v>83</v>
      </c>
      <c r="M2" s="271"/>
      <c r="N2" s="276" t="str">
        <f>'様式ウ｜総括表'!I5</f>
        <v>木造</v>
      </c>
      <c r="O2" s="286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</row>
    <row r="3" spans="1:28" s="174" customFormat="1" ht="18" customHeight="1">
      <c r="A3" s="176" t="s">
        <v>106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287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</row>
    <row r="4" spans="1:28" s="174" customFormat="1" ht="18" customHeight="1">
      <c r="A4" s="1" t="s">
        <v>100</v>
      </c>
      <c r="B4" s="2"/>
      <c r="L4" s="264">
        <v>1</v>
      </c>
      <c r="M4" s="163" t="s">
        <v>34</v>
      </c>
      <c r="N4" s="277">
        <v>1</v>
      </c>
      <c r="O4" s="277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</row>
    <row r="5" spans="1:28" ht="18" customHeight="1">
      <c r="A5" s="1"/>
      <c r="B5" s="1"/>
      <c r="C5" s="2"/>
      <c r="D5" s="2"/>
      <c r="E5" s="2"/>
      <c r="F5" s="2"/>
      <c r="G5" s="2"/>
      <c r="H5" s="2"/>
      <c r="I5" s="2"/>
      <c r="J5" s="37"/>
      <c r="K5" s="37"/>
      <c r="L5" s="37"/>
      <c r="M5" s="37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</row>
    <row r="6" spans="1:28" ht="18" customHeight="1">
      <c r="C6" s="1"/>
      <c r="D6" s="1"/>
      <c r="E6" s="1"/>
      <c r="F6" s="1"/>
      <c r="G6" s="1"/>
      <c r="H6" s="1"/>
      <c r="I6" s="1"/>
      <c r="J6" s="5"/>
      <c r="K6" s="5"/>
      <c r="L6" s="5"/>
      <c r="M6" s="5"/>
      <c r="N6" s="1"/>
      <c r="O6" s="1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</row>
    <row r="7" spans="1:28" ht="18" customHeight="1">
      <c r="A7" s="177" t="s">
        <v>6</v>
      </c>
      <c r="B7" s="186"/>
      <c r="C7" s="186"/>
      <c r="D7" s="186"/>
      <c r="E7" s="186"/>
      <c r="F7" s="186"/>
      <c r="G7" s="186"/>
      <c r="H7" s="186"/>
      <c r="I7" s="186"/>
      <c r="J7" s="186"/>
      <c r="K7" s="1"/>
      <c r="L7" s="1"/>
      <c r="M7" s="1"/>
      <c r="N7" s="1"/>
      <c r="O7" s="186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</row>
    <row r="8" spans="1:28" ht="53.25" customHeight="1">
      <c r="A8" s="178" t="s">
        <v>45</v>
      </c>
      <c r="B8" s="187" t="s">
        <v>39</v>
      </c>
      <c r="C8" s="187" t="s">
        <v>8</v>
      </c>
      <c r="D8" s="202" t="s">
        <v>19</v>
      </c>
      <c r="E8" s="209" t="s">
        <v>40</v>
      </c>
      <c r="F8" s="209" t="s">
        <v>41</v>
      </c>
      <c r="G8" s="209" t="s">
        <v>42</v>
      </c>
      <c r="H8" s="232" t="s">
        <v>29</v>
      </c>
      <c r="I8" s="209" t="s">
        <v>59</v>
      </c>
      <c r="J8" s="209" t="s">
        <v>103</v>
      </c>
      <c r="K8" s="209" t="s">
        <v>102</v>
      </c>
      <c r="L8" s="209" t="s">
        <v>81</v>
      </c>
      <c r="M8" s="202" t="s">
        <v>101</v>
      </c>
      <c r="N8" s="321" t="s">
        <v>89</v>
      </c>
      <c r="O8" s="288" t="s">
        <v>43</v>
      </c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</row>
    <row r="9" spans="1:28" ht="18" customHeight="1">
      <c r="A9" s="179" t="s">
        <v>4</v>
      </c>
      <c r="B9" s="188"/>
      <c r="C9" s="195" t="s">
        <v>44</v>
      </c>
      <c r="D9" s="203"/>
      <c r="E9" s="210"/>
      <c r="F9" s="219"/>
      <c r="G9" s="219"/>
      <c r="H9" s="233"/>
      <c r="I9" s="239"/>
      <c r="J9" s="246"/>
      <c r="K9" s="251" t="str">
        <f t="shared" ref="K9:K28" si="0">IFERROR(ROUNDDOWN(J9/1000/I9,1),"")</f>
        <v/>
      </c>
      <c r="L9" s="258">
        <f>SUM(K9:K10)</f>
        <v>0</v>
      </c>
      <c r="M9" s="265"/>
      <c r="N9" s="322"/>
      <c r="O9" s="289" t="str">
        <f>IF(N9="","",IF(N9=$F$29,IF(L9&gt;=$F$30,"OK","NG"),IF(L9&gt;=$H$30,"OK","NG")))</f>
        <v/>
      </c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</row>
    <row r="10" spans="1:28" ht="18" customHeight="1">
      <c r="A10" s="180"/>
      <c r="B10" s="189"/>
      <c r="C10" s="196" t="str">
        <f>IF(D9="吹込・吹付","施工業者","二層目")</f>
        <v>二層目</v>
      </c>
      <c r="D10" s="204"/>
      <c r="E10" s="211"/>
      <c r="F10" s="220"/>
      <c r="G10" s="220"/>
      <c r="H10" s="234"/>
      <c r="I10" s="240"/>
      <c r="J10" s="247"/>
      <c r="K10" s="252" t="str">
        <f t="shared" si="0"/>
        <v/>
      </c>
      <c r="L10" s="259"/>
      <c r="M10" s="266"/>
      <c r="N10" s="323"/>
      <c r="O10" s="290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</row>
    <row r="11" spans="1:28" ht="18" customHeight="1">
      <c r="A11" s="180"/>
      <c r="B11" s="190"/>
      <c r="C11" s="197" t="s">
        <v>44</v>
      </c>
      <c r="D11" s="205"/>
      <c r="E11" s="212"/>
      <c r="F11" s="221"/>
      <c r="G11" s="221"/>
      <c r="H11" s="235"/>
      <c r="I11" s="241"/>
      <c r="J11" s="248"/>
      <c r="K11" s="253" t="str">
        <f t="shared" si="0"/>
        <v/>
      </c>
      <c r="L11" s="259">
        <f>SUM(K11:K12)</f>
        <v>0</v>
      </c>
      <c r="M11" s="266"/>
      <c r="N11" s="324"/>
      <c r="O11" s="289" t="str">
        <f>IF(N11="","",IF(N11=$F$29,IF(L11&gt;=$F$30,"OK","NG"),IF(L11&gt;=$H$30,"OK","NG")))</f>
        <v/>
      </c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</row>
    <row r="12" spans="1:28" s="175" customFormat="1" ht="18" customHeight="1">
      <c r="A12" s="180"/>
      <c r="B12" s="189"/>
      <c r="C12" s="196" t="str">
        <f>IF(D11="吹込・吹付","施工業者","二層目")</f>
        <v>二層目</v>
      </c>
      <c r="D12" s="204"/>
      <c r="E12" s="211"/>
      <c r="F12" s="220"/>
      <c r="G12" s="220"/>
      <c r="H12" s="234"/>
      <c r="I12" s="240"/>
      <c r="J12" s="247"/>
      <c r="K12" s="252" t="str">
        <f t="shared" si="0"/>
        <v/>
      </c>
      <c r="L12" s="259"/>
      <c r="M12" s="266"/>
      <c r="N12" s="323"/>
      <c r="O12" s="290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</row>
    <row r="13" spans="1:28" s="175" customFormat="1" ht="18" customHeight="1">
      <c r="A13" s="180"/>
      <c r="B13" s="190"/>
      <c r="C13" s="197" t="s">
        <v>44</v>
      </c>
      <c r="D13" s="205"/>
      <c r="E13" s="213"/>
      <c r="F13" s="222"/>
      <c r="G13" s="222"/>
      <c r="H13" s="235"/>
      <c r="I13" s="241"/>
      <c r="J13" s="248"/>
      <c r="K13" s="253" t="str">
        <f t="shared" si="0"/>
        <v/>
      </c>
      <c r="L13" s="259">
        <f>SUM(K13:K14)</f>
        <v>0</v>
      </c>
      <c r="M13" s="266"/>
      <c r="N13" s="324"/>
      <c r="O13" s="289" t="str">
        <f>IF(N13="","",IF(N13=$F$29,IF(L13&gt;=$F$30,"OK","NG"),IF(L13&gt;=$H$30,"OK","NG")))</f>
        <v/>
      </c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28" s="175" customFormat="1" ht="18" customHeight="1">
      <c r="A14" s="180"/>
      <c r="B14" s="189"/>
      <c r="C14" s="196" t="str">
        <f>IF(D13="吹込・吹付","施工業者","二層目")</f>
        <v>二層目</v>
      </c>
      <c r="D14" s="204"/>
      <c r="E14" s="211"/>
      <c r="F14" s="220"/>
      <c r="G14" s="220"/>
      <c r="H14" s="234"/>
      <c r="I14" s="240"/>
      <c r="J14" s="247"/>
      <c r="K14" s="252" t="str">
        <f t="shared" si="0"/>
        <v/>
      </c>
      <c r="L14" s="259"/>
      <c r="M14" s="266"/>
      <c r="N14" s="323"/>
      <c r="O14" s="290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</row>
    <row r="15" spans="1:28" s="175" customFormat="1" ht="18" customHeight="1">
      <c r="A15" s="180"/>
      <c r="B15" s="190"/>
      <c r="C15" s="197" t="s">
        <v>44</v>
      </c>
      <c r="D15" s="205"/>
      <c r="E15" s="213"/>
      <c r="F15" s="222"/>
      <c r="G15" s="222"/>
      <c r="H15" s="235"/>
      <c r="I15" s="241"/>
      <c r="J15" s="248"/>
      <c r="K15" s="253" t="str">
        <f t="shared" si="0"/>
        <v/>
      </c>
      <c r="L15" s="259">
        <f>SUM(K15:K16)</f>
        <v>0</v>
      </c>
      <c r="M15" s="266"/>
      <c r="N15" s="324"/>
      <c r="O15" s="289" t="str">
        <f>IF(N15="","",IF(N15=$F$29,IF(L15&gt;=$F$30,"OK","NG"),IF(L15&gt;=$H$30,"OK","NG")))</f>
        <v/>
      </c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</row>
    <row r="16" spans="1:28" s="175" customFormat="1" ht="18" customHeight="1">
      <c r="A16" s="180"/>
      <c r="B16" s="189"/>
      <c r="C16" s="196" t="str">
        <f>IF(D15="吹込・吹付","施工業者","二層目")</f>
        <v>二層目</v>
      </c>
      <c r="D16" s="204"/>
      <c r="E16" s="211"/>
      <c r="F16" s="220"/>
      <c r="G16" s="220"/>
      <c r="H16" s="234"/>
      <c r="I16" s="240"/>
      <c r="J16" s="247"/>
      <c r="K16" s="252" t="str">
        <f t="shared" si="0"/>
        <v/>
      </c>
      <c r="L16" s="259"/>
      <c r="M16" s="266"/>
      <c r="N16" s="323"/>
      <c r="O16" s="290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</row>
    <row r="17" spans="1:28" s="175" customFormat="1" ht="18" customHeight="1">
      <c r="A17" s="180"/>
      <c r="B17" s="190"/>
      <c r="C17" s="197" t="s">
        <v>44</v>
      </c>
      <c r="D17" s="205"/>
      <c r="E17" s="213"/>
      <c r="F17" s="222"/>
      <c r="G17" s="222"/>
      <c r="H17" s="235"/>
      <c r="I17" s="241"/>
      <c r="J17" s="248"/>
      <c r="K17" s="253" t="str">
        <f t="shared" si="0"/>
        <v/>
      </c>
      <c r="L17" s="259">
        <f>SUM(K17:K18)</f>
        <v>0</v>
      </c>
      <c r="M17" s="266"/>
      <c r="N17" s="324"/>
      <c r="O17" s="289" t="str">
        <f>IF(N17="","",IF(N17=$F$29,IF(L17&gt;=$F$30,"OK","NG"),IF(L17&gt;=$H$30,"OK","NG")))</f>
        <v/>
      </c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</row>
    <row r="18" spans="1:28" s="175" customFormat="1" ht="18" customHeight="1">
      <c r="A18" s="180"/>
      <c r="B18" s="189"/>
      <c r="C18" s="196" t="str">
        <f>IF(D17="吹込・吹付","施工業者","二層目")</f>
        <v>二層目</v>
      </c>
      <c r="D18" s="204"/>
      <c r="E18" s="211"/>
      <c r="F18" s="220"/>
      <c r="G18" s="220"/>
      <c r="H18" s="234"/>
      <c r="I18" s="240"/>
      <c r="J18" s="247"/>
      <c r="K18" s="252" t="str">
        <f t="shared" si="0"/>
        <v/>
      </c>
      <c r="L18" s="259"/>
      <c r="M18" s="266"/>
      <c r="N18" s="323"/>
      <c r="O18" s="290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</row>
    <row r="19" spans="1:28" s="175" customFormat="1" ht="18" customHeight="1">
      <c r="A19" s="180"/>
      <c r="B19" s="190"/>
      <c r="C19" s="197" t="s">
        <v>44</v>
      </c>
      <c r="D19" s="205"/>
      <c r="E19" s="213"/>
      <c r="F19" s="222"/>
      <c r="G19" s="222"/>
      <c r="H19" s="235"/>
      <c r="I19" s="241"/>
      <c r="J19" s="248"/>
      <c r="K19" s="253" t="str">
        <f t="shared" si="0"/>
        <v/>
      </c>
      <c r="L19" s="259">
        <f>SUM(K19:K20)</f>
        <v>0</v>
      </c>
      <c r="M19" s="266"/>
      <c r="N19" s="324"/>
      <c r="O19" s="289" t="str">
        <f>IF(N19="","",IF(N19=$F$29,IF(L19&gt;=$F$30,"OK","NG"),IF(L19&gt;=$H$30,"OK","NG")))</f>
        <v/>
      </c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</row>
    <row r="20" spans="1:28" s="175" customFormat="1" ht="18" customHeight="1">
      <c r="A20" s="180"/>
      <c r="B20" s="189"/>
      <c r="C20" s="196" t="str">
        <f>IF(D19="吹込・吹付","施工業者","二層目")</f>
        <v>二層目</v>
      </c>
      <c r="D20" s="204"/>
      <c r="E20" s="211"/>
      <c r="F20" s="220"/>
      <c r="G20" s="220"/>
      <c r="H20" s="234"/>
      <c r="I20" s="240"/>
      <c r="J20" s="247"/>
      <c r="K20" s="252" t="str">
        <f t="shared" si="0"/>
        <v/>
      </c>
      <c r="L20" s="259"/>
      <c r="M20" s="266"/>
      <c r="N20" s="323"/>
      <c r="O20" s="290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</row>
    <row r="21" spans="1:28" s="175" customFormat="1" ht="18" customHeight="1">
      <c r="A21" s="180"/>
      <c r="B21" s="190"/>
      <c r="C21" s="197" t="s">
        <v>44</v>
      </c>
      <c r="D21" s="205"/>
      <c r="E21" s="213"/>
      <c r="F21" s="222"/>
      <c r="G21" s="222"/>
      <c r="H21" s="235"/>
      <c r="I21" s="241"/>
      <c r="J21" s="248"/>
      <c r="K21" s="253" t="str">
        <f t="shared" si="0"/>
        <v/>
      </c>
      <c r="L21" s="259">
        <f>SUM(K21:K22)</f>
        <v>0</v>
      </c>
      <c r="M21" s="266"/>
      <c r="N21" s="324"/>
      <c r="O21" s="289" t="str">
        <f>IF(N21="","",IF(N21=$F$29,IF(L21&gt;=$F$30,"OK","NG"),IF(L21&gt;=$H$30,"OK","NG")))</f>
        <v/>
      </c>
      <c r="P21" s="331"/>
      <c r="U21" s="172"/>
      <c r="V21" s="172"/>
      <c r="W21" s="172"/>
      <c r="X21" s="172"/>
      <c r="Y21" s="172"/>
      <c r="Z21" s="172"/>
      <c r="AA21" s="172"/>
      <c r="AB21" s="172"/>
    </row>
    <row r="22" spans="1:28" s="175" customFormat="1" ht="18" customHeight="1">
      <c r="A22" s="180"/>
      <c r="B22" s="189"/>
      <c r="C22" s="196" t="str">
        <f>IF(D21="吹込・吹付","施工業者","二層目")</f>
        <v>二層目</v>
      </c>
      <c r="D22" s="204"/>
      <c r="E22" s="211"/>
      <c r="F22" s="220"/>
      <c r="G22" s="220"/>
      <c r="H22" s="234"/>
      <c r="I22" s="240"/>
      <c r="J22" s="247"/>
      <c r="K22" s="252" t="str">
        <f t="shared" si="0"/>
        <v/>
      </c>
      <c r="L22" s="259"/>
      <c r="M22" s="266"/>
      <c r="N22" s="323"/>
      <c r="O22" s="290"/>
      <c r="P22" s="332"/>
      <c r="Q22" s="78"/>
      <c r="R22" s="78"/>
      <c r="S22" s="78"/>
      <c r="U22" s="172"/>
      <c r="V22" s="172"/>
      <c r="W22" s="172"/>
      <c r="X22" s="172"/>
      <c r="Y22" s="172"/>
      <c r="Z22" s="172"/>
      <c r="AA22" s="172"/>
      <c r="AB22" s="172"/>
    </row>
    <row r="23" spans="1:28" s="175" customFormat="1" ht="18" customHeight="1">
      <c r="A23" s="180"/>
      <c r="B23" s="190"/>
      <c r="C23" s="197" t="s">
        <v>44</v>
      </c>
      <c r="D23" s="205"/>
      <c r="E23" s="213"/>
      <c r="F23" s="222"/>
      <c r="G23" s="222"/>
      <c r="H23" s="235"/>
      <c r="I23" s="241"/>
      <c r="J23" s="248"/>
      <c r="K23" s="253" t="str">
        <f t="shared" si="0"/>
        <v/>
      </c>
      <c r="L23" s="259">
        <f>SUM(K23:K24)</f>
        <v>0</v>
      </c>
      <c r="M23" s="266"/>
      <c r="N23" s="324"/>
      <c r="O23" s="289" t="str">
        <f>IF(N23="","",IF(N23=$F$29,IF(L23&gt;=$F$30,"OK","NG"),IF(L23&gt;=$H$30,"OK","NG")))</f>
        <v/>
      </c>
      <c r="P23" s="332"/>
      <c r="Q23" s="143"/>
      <c r="R23" s="143"/>
      <c r="S23" s="143"/>
      <c r="U23" s="172"/>
      <c r="V23" s="172"/>
      <c r="W23" s="172"/>
      <c r="X23" s="172"/>
      <c r="Y23" s="172"/>
      <c r="Z23" s="172"/>
      <c r="AA23" s="172"/>
      <c r="AB23" s="172"/>
    </row>
    <row r="24" spans="1:28" s="175" customFormat="1" ht="18" customHeight="1">
      <c r="A24" s="180"/>
      <c r="B24" s="189"/>
      <c r="C24" s="196" t="str">
        <f>IF(D23="吹込・吹付","施工業者","二層目")</f>
        <v>二層目</v>
      </c>
      <c r="D24" s="204"/>
      <c r="E24" s="211"/>
      <c r="F24" s="220"/>
      <c r="G24" s="220"/>
      <c r="H24" s="234"/>
      <c r="I24" s="240"/>
      <c r="J24" s="247"/>
      <c r="K24" s="252" t="str">
        <f t="shared" si="0"/>
        <v/>
      </c>
      <c r="L24" s="259"/>
      <c r="M24" s="266"/>
      <c r="N24" s="323"/>
      <c r="O24" s="290"/>
      <c r="P24" s="333"/>
      <c r="Q24" s="299"/>
      <c r="R24" s="299"/>
      <c r="S24" s="299"/>
      <c r="U24" s="298"/>
    </row>
    <row r="25" spans="1:28" s="175" customFormat="1" ht="18" customHeight="1">
      <c r="A25" s="180"/>
      <c r="B25" s="190"/>
      <c r="C25" s="197" t="s">
        <v>44</v>
      </c>
      <c r="D25" s="205"/>
      <c r="E25" s="213"/>
      <c r="F25" s="222"/>
      <c r="G25" s="222"/>
      <c r="H25" s="235"/>
      <c r="I25" s="241"/>
      <c r="J25" s="248"/>
      <c r="K25" s="253" t="str">
        <f t="shared" si="0"/>
        <v/>
      </c>
      <c r="L25" s="259">
        <f>SUM(K25:K26)</f>
        <v>0</v>
      </c>
      <c r="M25" s="266"/>
      <c r="N25" s="324"/>
      <c r="O25" s="289" t="str">
        <f>IF(N25="","",IF(N25=$F$29,IF(L25&gt;=$F$30,"OK","NG"),IF(L25&gt;=$H$30,"OK","NG")))</f>
        <v/>
      </c>
      <c r="P25" s="333"/>
      <c r="Q25" s="299"/>
      <c r="R25" s="299"/>
      <c r="S25" s="299"/>
    </row>
    <row r="26" spans="1:28" s="175" customFormat="1" ht="18" customHeight="1">
      <c r="A26" s="180"/>
      <c r="B26" s="189"/>
      <c r="C26" s="196" t="str">
        <f>IF(D25="吹込・吹付","施工業者","二層目")</f>
        <v>二層目</v>
      </c>
      <c r="D26" s="204"/>
      <c r="E26" s="211"/>
      <c r="F26" s="220"/>
      <c r="G26" s="220"/>
      <c r="H26" s="234"/>
      <c r="I26" s="240"/>
      <c r="J26" s="247"/>
      <c r="K26" s="252" t="str">
        <f t="shared" si="0"/>
        <v/>
      </c>
      <c r="L26" s="259"/>
      <c r="M26" s="266"/>
      <c r="N26" s="323"/>
      <c r="O26" s="290"/>
      <c r="P26" s="333"/>
      <c r="Q26" s="299"/>
      <c r="R26" s="299"/>
      <c r="S26" s="299"/>
    </row>
    <row r="27" spans="1:28" s="175" customFormat="1" ht="18" customHeight="1">
      <c r="A27" s="180"/>
      <c r="B27" s="190"/>
      <c r="C27" s="197" t="s">
        <v>44</v>
      </c>
      <c r="D27" s="205"/>
      <c r="E27" s="213"/>
      <c r="F27" s="222"/>
      <c r="G27" s="222"/>
      <c r="H27" s="235"/>
      <c r="I27" s="241"/>
      <c r="J27" s="248"/>
      <c r="K27" s="253" t="str">
        <f t="shared" si="0"/>
        <v/>
      </c>
      <c r="L27" s="259">
        <f>SUM(K27:K28)</f>
        <v>0</v>
      </c>
      <c r="M27" s="266"/>
      <c r="N27" s="324"/>
      <c r="O27" s="289" t="str">
        <f>IF(N27="","",IF(N27=$F$29,IF(L27&gt;=$F$30,"OK","NG"),IF(L27&gt;=$H$30,"OK","NG")))</f>
        <v/>
      </c>
      <c r="P27" s="333"/>
      <c r="Q27" s="299"/>
      <c r="R27" s="299"/>
      <c r="S27" s="299"/>
    </row>
    <row r="28" spans="1:28" s="175" customFormat="1" ht="18" customHeight="1">
      <c r="A28" s="181"/>
      <c r="B28" s="191"/>
      <c r="C28" s="302" t="str">
        <f>IF(D27="吹込・吹付","施工業者","二層目")</f>
        <v>二層目</v>
      </c>
      <c r="D28" s="206"/>
      <c r="E28" s="214"/>
      <c r="F28" s="223"/>
      <c r="G28" s="309"/>
      <c r="H28" s="310"/>
      <c r="I28" s="312"/>
      <c r="J28" s="313"/>
      <c r="K28" s="254" t="str">
        <f t="shared" si="0"/>
        <v/>
      </c>
      <c r="L28" s="260"/>
      <c r="M28" s="267"/>
      <c r="N28" s="325"/>
      <c r="O28" s="328"/>
      <c r="P28" s="333"/>
      <c r="Q28" s="299"/>
      <c r="R28" s="299"/>
      <c r="S28" s="299"/>
      <c r="T28" s="298"/>
    </row>
    <row r="29" spans="1:28" s="175" customFormat="1" ht="18" customHeight="1">
      <c r="B29" s="300"/>
      <c r="C29" s="303" t="s">
        <v>105</v>
      </c>
      <c r="D29" s="305"/>
      <c r="E29" s="305"/>
      <c r="F29" s="307" t="s">
        <v>84</v>
      </c>
      <c r="G29" s="307"/>
      <c r="H29" s="311" t="s">
        <v>87</v>
      </c>
      <c r="I29" s="311"/>
      <c r="J29" s="314"/>
      <c r="K29" s="316" t="s">
        <v>80</v>
      </c>
      <c r="L29" s="318"/>
      <c r="M29" s="318"/>
      <c r="N29" s="326" t="str">
        <f>IF(O9="","",IF(COUNTIF(O9:O28,"NG"),"NG","OK"))</f>
        <v/>
      </c>
      <c r="O29" s="329"/>
      <c r="P29" s="334"/>
      <c r="Q29" s="298"/>
      <c r="R29" s="298"/>
      <c r="S29" s="298"/>
      <c r="T29" s="298"/>
      <c r="U29" s="298"/>
    </row>
    <row r="30" spans="1:28" s="175" customFormat="1" ht="18" customHeight="1">
      <c r="B30" s="301"/>
      <c r="C30" s="304"/>
      <c r="D30" s="306"/>
      <c r="E30" s="306"/>
      <c r="F30" s="308">
        <v>2.7</v>
      </c>
      <c r="G30" s="308"/>
      <c r="H30" s="308">
        <v>2.2999999999999998</v>
      </c>
      <c r="I30" s="308"/>
      <c r="J30" s="315"/>
      <c r="K30" s="317"/>
      <c r="L30" s="319"/>
      <c r="M30" s="319"/>
      <c r="N30" s="327"/>
      <c r="O30" s="330"/>
      <c r="P30" s="298"/>
      <c r="Q30" s="298"/>
      <c r="R30" s="298"/>
      <c r="S30" s="298"/>
      <c r="T30" s="298"/>
      <c r="U30" s="298"/>
    </row>
    <row r="31" spans="1:28" s="175" customFormat="1" ht="18" customHeight="1">
      <c r="A31" s="133"/>
      <c r="M31" s="320"/>
      <c r="N31" s="320"/>
      <c r="O31" s="320"/>
      <c r="P31" s="298"/>
      <c r="Q31" s="298"/>
      <c r="R31" s="298"/>
      <c r="S31" s="298"/>
      <c r="T31" s="298"/>
      <c r="U31" s="298"/>
      <c r="V31" s="298"/>
      <c r="W31" s="298"/>
      <c r="X31" s="298"/>
    </row>
    <row r="32" spans="1:28" s="11" customFormat="1" ht="18" customHeight="1">
      <c r="A32" s="46"/>
      <c r="E32" s="218"/>
      <c r="F32" s="227"/>
      <c r="G32" s="227"/>
      <c r="H32" s="238"/>
      <c r="M32" s="320"/>
      <c r="N32" s="320"/>
      <c r="O32" s="320"/>
      <c r="P32" s="297"/>
      <c r="Q32" s="297"/>
      <c r="R32" s="297"/>
      <c r="S32" s="297"/>
      <c r="T32" s="297"/>
      <c r="U32" s="5"/>
      <c r="V32" s="5"/>
      <c r="W32" s="5"/>
      <c r="X32" s="5"/>
    </row>
    <row r="33" spans="1:24" s="11" customFormat="1" ht="18" customHeight="1">
      <c r="P33" s="5"/>
      <c r="Q33" s="5"/>
      <c r="R33" s="5"/>
      <c r="S33" s="5"/>
      <c r="T33" s="5"/>
      <c r="U33" s="5"/>
      <c r="V33" s="5"/>
      <c r="W33" s="5"/>
      <c r="X33" s="5"/>
    </row>
    <row r="34" spans="1:24" s="11" customFormat="1" ht="18" customHeight="1">
      <c r="P34" s="5"/>
      <c r="Q34" s="5"/>
      <c r="R34" s="5"/>
      <c r="S34" s="5"/>
      <c r="T34" s="5"/>
      <c r="U34" s="5"/>
      <c r="V34" s="5"/>
      <c r="W34" s="5"/>
      <c r="X34" s="5"/>
    </row>
    <row r="35" spans="1:24" s="11" customFormat="1" ht="18" customHeight="1">
      <c r="A35" s="32"/>
      <c r="B35" s="110"/>
      <c r="C35" s="110"/>
      <c r="D35" s="163"/>
      <c r="E35" s="32"/>
      <c r="F35" s="32"/>
      <c r="G35" s="110"/>
      <c r="H35" s="110"/>
      <c r="I35" s="163"/>
      <c r="J35" s="163"/>
      <c r="K35" s="163"/>
      <c r="L35" s="163"/>
      <c r="M35" s="270"/>
      <c r="N35" s="270"/>
      <c r="S35" s="5"/>
      <c r="T35" s="5"/>
      <c r="U35" s="5"/>
      <c r="V35" s="5"/>
      <c r="W35" s="5"/>
      <c r="X35" s="5"/>
    </row>
    <row r="36" spans="1:24" s="11" customFormat="1" ht="18" customHeight="1">
      <c r="I36" s="163"/>
      <c r="J36" s="163"/>
      <c r="K36" s="163"/>
      <c r="L36" s="163"/>
      <c r="M36" s="270"/>
      <c r="N36" s="270"/>
      <c r="S36" s="5"/>
      <c r="T36" s="5"/>
      <c r="U36" s="5"/>
      <c r="V36" s="5"/>
      <c r="W36" s="5"/>
      <c r="X36" s="5"/>
    </row>
    <row r="37" spans="1:24" s="11" customFormat="1" ht="18" customHeight="1">
      <c r="I37" s="0"/>
      <c r="J37" s="0"/>
      <c r="K37" s="0"/>
      <c r="L37" s="0"/>
      <c r="M37" s="0"/>
      <c r="N37" s="0"/>
      <c r="S37" s="5"/>
      <c r="T37" s="5"/>
      <c r="U37" s="5"/>
      <c r="V37" s="5"/>
      <c r="W37" s="5"/>
      <c r="X37" s="5"/>
    </row>
    <row r="38" spans="1:24" s="11" customFormat="1" ht="18" customHeight="1">
      <c r="A38" s="46"/>
      <c r="B38" s="194"/>
      <c r="C38" s="194"/>
      <c r="D38" s="163"/>
      <c r="E38" s="218"/>
      <c r="F38" s="227"/>
      <c r="G38" s="227"/>
      <c r="H38" s="238"/>
      <c r="I38" s="0"/>
      <c r="J38" s="0"/>
      <c r="K38" s="0"/>
      <c r="L38" s="0"/>
      <c r="M38" s="0"/>
      <c r="N38" s="0"/>
      <c r="O38" s="238"/>
      <c r="P38" s="5"/>
      <c r="Q38" s="5"/>
      <c r="R38" s="5"/>
      <c r="S38" s="5"/>
      <c r="T38" s="5"/>
      <c r="U38" s="5"/>
      <c r="V38" s="5"/>
      <c r="W38" s="5"/>
      <c r="X38" s="5"/>
    </row>
    <row r="39" spans="1:24" s="11" customFormat="1" ht="18" customHeight="1">
      <c r="A39" s="46"/>
      <c r="B39" s="194"/>
      <c r="C39" s="194"/>
      <c r="D39" s="163"/>
      <c r="E39" s="218"/>
      <c r="F39" s="227"/>
      <c r="G39" s="227"/>
      <c r="H39" s="238"/>
      <c r="I39" s="0"/>
      <c r="J39" s="0"/>
      <c r="K39" s="0"/>
      <c r="L39" s="0"/>
      <c r="M39" s="0"/>
      <c r="N39" s="0"/>
      <c r="O39" s="238"/>
      <c r="P39" s="5"/>
      <c r="Q39" s="5"/>
      <c r="R39" s="5"/>
      <c r="S39" s="5"/>
      <c r="T39" s="5"/>
      <c r="U39" s="5"/>
      <c r="V39" s="5"/>
      <c r="W39" s="5"/>
      <c r="X39" s="5"/>
    </row>
    <row r="40" spans="1:24" s="11" customFormat="1" ht="13.5">
      <c r="A40" s="46"/>
      <c r="B40" s="194"/>
      <c r="C40" s="194"/>
      <c r="D40" s="163"/>
      <c r="E40" s="218"/>
      <c r="F40" s="227"/>
      <c r="G40" s="227"/>
      <c r="H40" s="238"/>
      <c r="I40" s="0"/>
      <c r="J40" s="0"/>
      <c r="K40" s="0"/>
      <c r="L40" s="0"/>
      <c r="M40" s="0"/>
      <c r="N40" s="0"/>
      <c r="O40" s="238"/>
      <c r="P40" s="5"/>
      <c r="Q40" s="5"/>
      <c r="R40" s="5"/>
      <c r="S40" s="5"/>
      <c r="T40" s="5"/>
      <c r="U40" s="5"/>
      <c r="V40" s="5"/>
      <c r="W40" s="5"/>
      <c r="X40" s="5"/>
    </row>
    <row r="41" spans="1:24" s="11" customFormat="1" ht="13.5">
      <c r="A41" s="46"/>
      <c r="B41" s="194"/>
      <c r="C41" s="194"/>
      <c r="D41" s="163"/>
      <c r="E41" s="218"/>
      <c r="F41" s="227"/>
      <c r="G41" s="227"/>
      <c r="H41" s="238"/>
      <c r="I41" s="0"/>
      <c r="J41" s="0"/>
      <c r="K41" s="0"/>
      <c r="L41" s="0"/>
      <c r="M41" s="0"/>
      <c r="N41" s="0"/>
      <c r="O41" s="238"/>
      <c r="P41" s="5"/>
      <c r="Q41" s="5"/>
      <c r="R41" s="5"/>
      <c r="S41" s="5"/>
      <c r="T41" s="5"/>
      <c r="U41" s="5"/>
      <c r="V41" s="5"/>
      <c r="W41" s="5"/>
      <c r="X41" s="5"/>
    </row>
    <row r="42" spans="1:24" s="133" customFormat="1" ht="13.5">
      <c r="A42" s="46"/>
      <c r="Q42" s="5"/>
      <c r="R42" s="5"/>
      <c r="S42" s="5"/>
      <c r="T42" s="5"/>
      <c r="U42" s="1"/>
      <c r="V42" s="1"/>
      <c r="W42" s="1"/>
      <c r="X42" s="1"/>
    </row>
    <row r="43" spans="1:24" s="11" customFormat="1" ht="13.5">
      <c r="A43" s="46"/>
      <c r="Q43" s="5"/>
      <c r="R43" s="5"/>
      <c r="S43" s="5"/>
      <c r="T43" s="5"/>
      <c r="U43" s="5"/>
      <c r="V43" s="5"/>
      <c r="W43" s="5"/>
      <c r="X43" s="5"/>
    </row>
    <row r="44" spans="1:24" s="11" customFormat="1" ht="13.5">
      <c r="A44" s="46"/>
      <c r="Q44" s="5"/>
      <c r="R44" s="5"/>
      <c r="S44" s="5"/>
      <c r="T44" s="5"/>
      <c r="U44" s="5"/>
      <c r="V44" s="5"/>
      <c r="W44" s="5"/>
      <c r="X44" s="5"/>
    </row>
    <row r="45" spans="1:24" s="11" customFormat="1" ht="13.5">
      <c r="A45" s="46"/>
      <c r="Q45" s="5"/>
      <c r="R45" s="5"/>
      <c r="S45" s="5"/>
      <c r="T45" s="5"/>
      <c r="U45" s="5"/>
      <c r="V45" s="5"/>
      <c r="W45" s="5"/>
      <c r="X45" s="5"/>
    </row>
    <row r="46" spans="1:24" s="11" customFormat="1" ht="20.25" customHeight="1">
      <c r="A46" s="112"/>
      <c r="Q46" s="5"/>
      <c r="R46" s="5"/>
      <c r="S46" s="5"/>
      <c r="T46" s="5"/>
      <c r="U46" s="5"/>
      <c r="V46" s="5"/>
      <c r="W46" s="5"/>
      <c r="X46" s="5"/>
    </row>
    <row r="47" spans="1:24" s="11" customFormat="1" ht="20.25" customHeight="1">
      <c r="A47" s="163"/>
      <c r="Q47" s="5"/>
      <c r="R47" s="5"/>
      <c r="S47" s="5"/>
      <c r="T47" s="5"/>
      <c r="U47" s="5"/>
      <c r="V47" s="5"/>
      <c r="W47" s="5"/>
      <c r="X47" s="5"/>
    </row>
    <row r="48" spans="1:24" s="11" customFormat="1" ht="13.5">
      <c r="A48" s="5"/>
      <c r="Q48" s="5"/>
      <c r="R48" s="5"/>
      <c r="S48" s="5"/>
      <c r="T48" s="5"/>
    </row>
    <row r="49" spans="1:20" s="11" customFormat="1" ht="24.75" customHeight="1">
      <c r="A49" s="182"/>
    </row>
    <row r="50" spans="1:20" ht="24.75" customHeight="1">
      <c r="A50" s="12"/>
      <c r="Q50" s="11"/>
      <c r="R50" s="11"/>
      <c r="S50" s="11"/>
      <c r="T50" s="11"/>
    </row>
    <row r="99" spans="1:1">
      <c r="A99" s="183"/>
    </row>
    <row r="149" spans="1:1">
      <c r="A149" s="184"/>
    </row>
  </sheetData>
  <protectedRanges>
    <protectedRange sqref="L8:L10 M8:N10 B12:B31 D12:J31 M12:N31" name="範囲1"/>
  </protectedRanges>
  <mergeCells count="65">
    <mergeCell ref="L1:M1"/>
    <mergeCell ref="N1:O1"/>
    <mergeCell ref="L2:M2"/>
    <mergeCell ref="N2:O2"/>
    <mergeCell ref="A3:O3"/>
    <mergeCell ref="N4:O4"/>
    <mergeCell ref="F29:G29"/>
    <mergeCell ref="H29:J29"/>
    <mergeCell ref="F30:G30"/>
    <mergeCell ref="H30:J30"/>
    <mergeCell ref="B9:B10"/>
    <mergeCell ref="L9:L10"/>
    <mergeCell ref="M9:M10"/>
    <mergeCell ref="N9:N10"/>
    <mergeCell ref="O9:O10"/>
    <mergeCell ref="B11:B12"/>
    <mergeCell ref="L11:L12"/>
    <mergeCell ref="M11:M12"/>
    <mergeCell ref="N11:N12"/>
    <mergeCell ref="O11:O12"/>
    <mergeCell ref="B13:B14"/>
    <mergeCell ref="L13:L14"/>
    <mergeCell ref="M13:M14"/>
    <mergeCell ref="N13:N14"/>
    <mergeCell ref="O13:O14"/>
    <mergeCell ref="B15:B16"/>
    <mergeCell ref="L15:L16"/>
    <mergeCell ref="M15:M16"/>
    <mergeCell ref="N15:N16"/>
    <mergeCell ref="O15:O16"/>
    <mergeCell ref="B17:B18"/>
    <mergeCell ref="L17:L18"/>
    <mergeCell ref="M17:M18"/>
    <mergeCell ref="N17:N18"/>
    <mergeCell ref="O17:O18"/>
    <mergeCell ref="B19:B20"/>
    <mergeCell ref="L19:L20"/>
    <mergeCell ref="M19:M20"/>
    <mergeCell ref="N19:N20"/>
    <mergeCell ref="O19:O20"/>
    <mergeCell ref="B21:B22"/>
    <mergeCell ref="L21:L22"/>
    <mergeCell ref="M21:M22"/>
    <mergeCell ref="N21:N22"/>
    <mergeCell ref="O21:O22"/>
    <mergeCell ref="B23:B24"/>
    <mergeCell ref="L23:L24"/>
    <mergeCell ref="M23:M24"/>
    <mergeCell ref="N23:N24"/>
    <mergeCell ref="O23:O24"/>
    <mergeCell ref="B25:B26"/>
    <mergeCell ref="L25:L26"/>
    <mergeCell ref="M25:M26"/>
    <mergeCell ref="N25:N26"/>
    <mergeCell ref="O25:O26"/>
    <mergeCell ref="B27:B28"/>
    <mergeCell ref="L27:L28"/>
    <mergeCell ref="M27:M28"/>
    <mergeCell ref="N27:N28"/>
    <mergeCell ref="O27:O28"/>
    <mergeCell ref="C29:E30"/>
    <mergeCell ref="K29:M30"/>
    <mergeCell ref="N29:O30"/>
    <mergeCell ref="P1:AB20"/>
    <mergeCell ref="A9:A28"/>
  </mergeCells>
  <phoneticPr fontId="5"/>
  <conditionalFormatting sqref="G28">
    <cfRule type="expression" dxfId="97" priority="3">
      <formula>$C28="施工業者"</formula>
    </cfRule>
  </conditionalFormatting>
  <conditionalFormatting sqref="H28:J28">
    <cfRule type="expression" dxfId="96" priority="2">
      <formula>$C28="施工業者"</formula>
    </cfRule>
  </conditionalFormatting>
  <conditionalFormatting sqref="G26">
    <cfRule type="expression" dxfId="95" priority="5">
      <formula>$C26="施工業者"</formula>
    </cfRule>
  </conditionalFormatting>
  <conditionalFormatting sqref="H26:J26">
    <cfRule type="expression" dxfId="94" priority="4">
      <formula>$C26="施工業者"</formula>
    </cfRule>
  </conditionalFormatting>
  <conditionalFormatting sqref="G24">
    <cfRule type="expression" dxfId="93" priority="7">
      <formula>$C24="施工業者"</formula>
    </cfRule>
  </conditionalFormatting>
  <conditionalFormatting sqref="H24:J24">
    <cfRule type="expression" dxfId="92" priority="6">
      <formula>$C24="施工業者"</formula>
    </cfRule>
  </conditionalFormatting>
  <conditionalFormatting sqref="G22">
    <cfRule type="expression" dxfId="91" priority="9">
      <formula>$C22="施工業者"</formula>
    </cfRule>
  </conditionalFormatting>
  <conditionalFormatting sqref="H22:J22">
    <cfRule type="expression" dxfId="90" priority="8">
      <formula>$C22="施工業者"</formula>
    </cfRule>
  </conditionalFormatting>
  <conditionalFormatting sqref="G20">
    <cfRule type="expression" dxfId="89" priority="11">
      <formula>$C20="施工業者"</formula>
    </cfRule>
  </conditionalFormatting>
  <conditionalFormatting sqref="H20:J20">
    <cfRule type="expression" dxfId="88" priority="10">
      <formula>$C20="施工業者"</formula>
    </cfRule>
  </conditionalFormatting>
  <conditionalFormatting sqref="G18">
    <cfRule type="expression" dxfId="87" priority="13">
      <formula>$C18="施工業者"</formula>
    </cfRule>
  </conditionalFormatting>
  <conditionalFormatting sqref="H18:J18">
    <cfRule type="expression" dxfId="86" priority="12">
      <formula>$C18="施工業者"</formula>
    </cfRule>
  </conditionalFormatting>
  <conditionalFormatting sqref="G16">
    <cfRule type="expression" dxfId="85" priority="15">
      <formula>$C16="施工業者"</formula>
    </cfRule>
  </conditionalFormatting>
  <conditionalFormatting sqref="H16:J16">
    <cfRule type="expression" dxfId="84" priority="14">
      <formula>$C16="施工業者"</formula>
    </cfRule>
  </conditionalFormatting>
  <conditionalFormatting sqref="G14">
    <cfRule type="expression" dxfId="83" priority="17">
      <formula>$C14="施工業者"</formula>
    </cfRule>
  </conditionalFormatting>
  <conditionalFormatting sqref="H14:J14">
    <cfRule type="expression" dxfId="82" priority="16">
      <formula>$C14="施工業者"</formula>
    </cfRule>
  </conditionalFormatting>
  <conditionalFormatting sqref="G12">
    <cfRule type="expression" dxfId="81" priority="19">
      <formula>$C12="施工業者"</formula>
    </cfRule>
  </conditionalFormatting>
  <conditionalFormatting sqref="H12:J12">
    <cfRule type="expression" dxfId="80" priority="18">
      <formula>$C12="施工業者"</formula>
    </cfRule>
  </conditionalFormatting>
  <conditionalFormatting sqref="G10">
    <cfRule type="expression" dxfId="79" priority="21">
      <formula>$C10="施工業者"</formula>
    </cfRule>
  </conditionalFormatting>
  <conditionalFormatting sqref="H10:J10">
    <cfRule type="expression" dxfId="78" priority="20">
      <formula>$C10="施工業者"</formula>
    </cfRule>
  </conditionalFormatting>
  <conditionalFormatting sqref="E11">
    <cfRule type="expression" dxfId="77" priority="23" stopIfTrue="1">
      <formula>AND(#REF!&lt;&gt;"",$H11&lt;&gt;"D1",$H11&lt;&gt;"D2",$H11&lt;&gt;"",$H11&lt;&gt;"D3",$H11&lt;&gt;"D4")</formula>
    </cfRule>
  </conditionalFormatting>
  <conditionalFormatting sqref="E21:E24">
    <cfRule type="expression" dxfId="76" priority="27">
      <formula>AND(#REF!&lt;&gt;"",$H21&lt;&gt;"D1",$H21&lt;&gt;"D2",$H21&lt;&gt;"D3")</formula>
    </cfRule>
  </conditionalFormatting>
  <conditionalFormatting sqref="E12">
    <cfRule type="expression" dxfId="75" priority="41">
      <formula>AND(#REF!&lt;&gt;"",$H12&lt;&gt;"D1",$H12&lt;&gt;"D2",$H12&lt;&gt;"",$H12&lt;&gt;"D3",$H12&lt;&gt;"D4")</formula>
    </cfRule>
  </conditionalFormatting>
  <conditionalFormatting sqref="E13">
    <cfRule type="expression" dxfId="74" priority="40">
      <formula>AND(#REF!&lt;&gt;"",$H13&lt;&gt;"D1",$H13&lt;&gt;"D2",$H13&lt;&gt;"",$H13&lt;&gt;"D3",$H13&lt;&gt;"D4")</formula>
    </cfRule>
  </conditionalFormatting>
  <conditionalFormatting sqref="E16">
    <cfRule type="expression" dxfId="73" priority="39">
      <formula>AND(#REF!&lt;&gt;"",$H16&lt;&gt;"D1",$H16&lt;&gt;"D2",$H16&lt;&gt;"D3")</formula>
    </cfRule>
  </conditionalFormatting>
  <conditionalFormatting sqref="E17">
    <cfRule type="expression" dxfId="72" priority="38">
      <formula>AND(#REF!&lt;&gt;"",$H17&lt;&gt;"D1",$H17&lt;&gt;"D2",$H17&lt;&gt;"D3")</formula>
    </cfRule>
  </conditionalFormatting>
  <conditionalFormatting sqref="E18">
    <cfRule type="expression" dxfId="71" priority="37">
      <formula>AND(#REF!&lt;&gt;"",$H18&lt;&gt;"D1",$H18&lt;&gt;"D2",$H18&lt;&gt;"D3")</formula>
    </cfRule>
  </conditionalFormatting>
  <conditionalFormatting sqref="E19">
    <cfRule type="expression" dxfId="70" priority="36">
      <formula>AND(#REF!&lt;&gt;"",$H19&lt;&gt;"D1",$H19&lt;&gt;"D2",$H19&lt;&gt;"D3")</formula>
    </cfRule>
  </conditionalFormatting>
  <conditionalFormatting sqref="E20">
    <cfRule type="expression" dxfId="69" priority="35">
      <formula>AND(#REF!&lt;&gt;"",$H20&lt;&gt;"D1",$H20&lt;&gt;"D2",$H20&lt;&gt;"D3")</formula>
    </cfRule>
  </conditionalFormatting>
  <conditionalFormatting sqref="E9">
    <cfRule type="expression" dxfId="68" priority="43" stopIfTrue="1">
      <formula>AND(#REF!&lt;&gt;"",$H9&lt;&gt;"D1",$H9&lt;&gt;"D2",$H9&lt;&gt;"",$H9&lt;&gt;"D3",$H9&lt;&gt;"D4")</formula>
    </cfRule>
  </conditionalFormatting>
  <conditionalFormatting sqref="E15">
    <cfRule type="expression" dxfId="67" priority="42" stopIfTrue="1">
      <formula>AND(#REF!&lt;&gt;"",$H15&lt;&gt;"D1",$H15&lt;&gt;"D2",$H15&lt;&gt;"D3")</formula>
    </cfRule>
  </conditionalFormatting>
  <conditionalFormatting sqref="D10">
    <cfRule type="expression" dxfId="66" priority="30">
      <formula>$C$10="施工業者"</formula>
    </cfRule>
  </conditionalFormatting>
  <conditionalFormatting sqref="F10 F12 F14 F16 F18 F20 F22 F24 F26 F28">
    <cfRule type="expression" dxfId="65" priority="28">
      <formula>$C10="施工業者"</formula>
    </cfRule>
  </conditionalFormatting>
  <conditionalFormatting sqref="E25">
    <cfRule type="expression" dxfId="64" priority="34">
      <formula>AND(#REF!&lt;&gt;"",$H25&lt;&gt;"D1",$H25&lt;&gt;"D2",$H25&lt;&gt;"D3")</formula>
    </cfRule>
  </conditionalFormatting>
  <conditionalFormatting sqref="E26">
    <cfRule type="expression" dxfId="63" priority="33">
      <formula>AND(#REF!&lt;&gt;"",$H26&lt;&gt;"D1",$H26&lt;&gt;"D2",$H26&lt;&gt;"D3")</formula>
    </cfRule>
  </conditionalFormatting>
  <conditionalFormatting sqref="E27">
    <cfRule type="expression" dxfId="62" priority="32">
      <formula>AND(#REF!&lt;&gt;"",$H27&lt;&gt;"D1",$H27&lt;&gt;"D2",$H27&lt;&gt;"D3")</formula>
    </cfRule>
  </conditionalFormatting>
  <conditionalFormatting sqref="E28">
    <cfRule type="expression" dxfId="61" priority="31">
      <formula>AND(#REF!&lt;&gt;"",$H28&lt;&gt;"D1",$H28&lt;&gt;"D2",$H28&lt;&gt;"D3")</formula>
    </cfRule>
  </conditionalFormatting>
  <conditionalFormatting sqref="O9:O28">
    <cfRule type="containsText" dxfId="60" priority="26" text="NG">
      <formula>NOT(ISERROR(SEARCH("NG",O9)))</formula>
    </cfRule>
  </conditionalFormatting>
  <conditionalFormatting sqref="D10 D12 D14 D16 D18 D20 D22 D24 D26 D28">
    <cfRule type="expression" dxfId="59" priority="25">
      <formula>$C10="施工業者"</formula>
    </cfRule>
  </conditionalFormatting>
  <conditionalFormatting sqref="E10 E12 E14 E16 E18 E20 E22 E24 E26 E28">
    <cfRule type="expression" dxfId="58" priority="29">
      <formula>$C10="施工業者"</formula>
    </cfRule>
  </conditionalFormatting>
  <conditionalFormatting sqref="L9:L28">
    <cfRule type="cellIs" dxfId="57" priority="22" operator="between">
      <formula>0</formula>
      <formula>0</formula>
    </cfRule>
  </conditionalFormatting>
  <conditionalFormatting sqref="N29:O30">
    <cfRule type="containsText" dxfId="56" priority="24" text="NG">
      <formula>NOT(ISERROR(SEARCH("NG",N29)))</formula>
    </cfRule>
  </conditionalFormatting>
  <conditionalFormatting sqref="N1:O1">
    <cfRule type="cellIs" dxfId="55" priority="1" operator="between">
      <formula>0</formula>
      <formula>0</formula>
    </cfRule>
  </conditionalFormatting>
  <dataValidations count="9">
    <dataValidation type="list" imeMode="disabled" operator="equal" allowBlank="1" showDropDown="0" showInputMessage="1" showErrorMessage="1" errorTitle="入力エラー" error="プルダウンより選択してください。" sqref="D9:D28">
      <formula1>"吹込・吹付,吹込・吹付以外,真空断熱材"</formula1>
    </dataValidation>
    <dataValidation type="textLength" imeMode="disabled" operator="equal" allowBlank="1" showDropDown="0" showInputMessage="1" showErrorMessage="1" errorTitle="文字数エラー" error="財団掲載型番の10文字で登録してください。" sqref="E9:E28">
      <formula1>10</formula1>
    </dataValidation>
    <dataValidation type="list" imeMode="halfAlpha" operator="equal" allowBlank="1" showDropDown="0" showInputMessage="1" showErrorMessage="1" errorTitle="文字数エラー" error="2桁の英数字で入力してください。" sqref="H17 H21 H25 H27 H23 H19 H15">
      <formula1>"D1,D2,D3"</formula1>
    </dataValidation>
    <dataValidation type="list" imeMode="halfAlpha" operator="equal" allowBlank="1" showDropDown="0" showInputMessage="1" showErrorMessage="1" errorTitle="文字数エラー" error="2桁の英数字で入力してください。" sqref="H28 H24 H20 H16 H9:H14 H18 H22 H26">
      <formula1>"D1,D2,D3,D4"</formula1>
    </dataValidation>
    <dataValidation type="custom" imeMode="disabled" allowBlank="1" showDropDown="0" showInputMessage="1" showErrorMessage="1" errorTitle="入力エラー" error="小数点は第三位まで、四位以下四捨五入で入力して下さい。" sqref="I9:I28">
      <formula1>I9-ROUND(I9,3)=0</formula1>
    </dataValidation>
    <dataValidation type="custom" imeMode="disabled" allowBlank="1" showDropDown="0" showInputMessage="1" showErrorMessage="1" errorTitle="入力エラー" error="小数点以下第一位を切り捨てで入力して下さい。" sqref="J9:J28">
      <formula1>J9-ROUNDDOWN(J9,0)=0</formula1>
    </dataValidation>
    <dataValidation type="custom" imeMode="disabled" allowBlank="1" showDropDown="0" showInputMessage="1" showErrorMessage="1" errorTitle="入力エラー" error="小数点は第二位まで、三位以下切り捨てで入力して下さい。" sqref="M25 M27 M21 M19 M17 M15 M13 M11 M9 M23">
      <formula1>M9-ROUNDDOWN(M9,2)=0</formula1>
    </dataValidation>
    <dataValidation type="list" imeMode="disabled" allowBlank="1" showDropDown="0" showInputMessage="1" showErrorMessage="1" errorTitle="入力エラー" error="小数点は第二位まで、三位以下切り捨てで入力して下さい。" sqref="N9:N28">
      <formula1>"充填,外張・内張"</formula1>
    </dataValidation>
    <dataValidation imeMode="disabled" allowBlank="1" showDropDown="0" showInputMessage="1" showErrorMessage="1" sqref="L4 N4"/>
  </dataValidations>
  <printOptions horizontalCentered="1"/>
  <pageMargins left="0.31496062992125984" right="0.31496062992125984" top="0.55118110236220474" bottom="0.35433070866141736" header="0.31496062992125984" footer="0.31496062992125984"/>
  <pageSetup paperSize="9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C149"/>
  <sheetViews>
    <sheetView view="pageBreakPreview" zoomScale="70" zoomScaleNormal="55" zoomScaleSheetLayoutView="70" workbookViewId="0">
      <selection activeCell="I25" sqref="I25"/>
    </sheetView>
  </sheetViews>
  <sheetFormatPr defaultColWidth="9" defaultRowHeight="12"/>
  <cols>
    <col min="1" max="1" width="5.5" style="133" customWidth="1"/>
    <col min="2" max="2" width="6.5" style="133" bestFit="1" customWidth="1"/>
    <col min="3" max="3" width="9.5" style="133" customWidth="1"/>
    <col min="4" max="7" width="14.625" style="133" customWidth="1"/>
    <col min="8" max="16" width="6.75" style="133" customWidth="1"/>
    <col min="17" max="43" width="10.625" style="133" customWidth="1"/>
    <col min="44" max="48" width="9" style="133"/>
    <col min="49" max="52" width="12.75" style="133" customWidth="1"/>
    <col min="53" max="16384" width="9" style="133"/>
  </cols>
  <sheetData>
    <row r="1" spans="1:29" ht="17.25" customHeight="1">
      <c r="A1" s="335" t="s">
        <v>184</v>
      </c>
      <c r="B1" s="1"/>
      <c r="C1" s="1"/>
      <c r="D1" s="1"/>
      <c r="E1" s="1"/>
      <c r="F1" s="1"/>
      <c r="G1" s="1"/>
      <c r="H1" s="231"/>
      <c r="I1" s="1"/>
      <c r="J1" s="1"/>
      <c r="K1" s="1"/>
      <c r="L1" s="11"/>
      <c r="M1" s="123" t="s">
        <v>82</v>
      </c>
      <c r="N1" s="271"/>
      <c r="O1" s="276">
        <f>'様式ウ｜総括表'!I4</f>
        <v>0</v>
      </c>
      <c r="P1" s="286"/>
      <c r="Q1" s="295" t="s">
        <v>133</v>
      </c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</row>
    <row r="2" spans="1:29" ht="17.25" customHeight="1">
      <c r="A2" s="1"/>
      <c r="B2" s="1"/>
      <c r="C2" s="1"/>
      <c r="D2" s="1"/>
      <c r="E2" s="1"/>
      <c r="F2" s="1"/>
      <c r="G2" s="1"/>
      <c r="H2" s="231"/>
      <c r="I2" s="1"/>
      <c r="J2" s="1"/>
      <c r="K2" s="1"/>
      <c r="L2" s="11"/>
      <c r="M2" s="123" t="s">
        <v>83</v>
      </c>
      <c r="N2" s="271"/>
      <c r="O2" s="276" t="str">
        <f>'様式ウ｜総括表'!I5</f>
        <v>木造</v>
      </c>
      <c r="P2" s="286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</row>
    <row r="3" spans="1:29" s="174" customFormat="1" ht="17.25" customHeight="1">
      <c r="A3" s="176" t="s">
        <v>186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287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</row>
    <row r="4" spans="1:29" s="174" customFormat="1" ht="17.25" customHeight="1">
      <c r="A4" s="1" t="s">
        <v>100</v>
      </c>
      <c r="B4" s="2"/>
      <c r="M4" s="264">
        <v>1</v>
      </c>
      <c r="N4" s="163" t="s">
        <v>34</v>
      </c>
      <c r="O4" s="277">
        <v>1</v>
      </c>
      <c r="P4" s="277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</row>
    <row r="5" spans="1:29" ht="17.25" customHeight="1">
      <c r="A5" s="1"/>
      <c r="B5" s="1"/>
      <c r="C5" s="2"/>
      <c r="D5" s="2"/>
      <c r="E5" s="2"/>
      <c r="F5" s="2"/>
      <c r="G5" s="2"/>
      <c r="H5" s="2"/>
      <c r="I5" s="2"/>
      <c r="J5" s="37"/>
      <c r="K5" s="37"/>
      <c r="L5" s="37"/>
      <c r="M5" s="37"/>
      <c r="N5" s="37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</row>
    <row r="6" spans="1:29" ht="17.25" customHeight="1">
      <c r="C6" s="1"/>
      <c r="D6" s="1"/>
      <c r="E6" s="1"/>
      <c r="F6" s="1"/>
      <c r="G6" s="1"/>
      <c r="H6" s="1"/>
      <c r="I6" s="1"/>
      <c r="J6" s="5"/>
      <c r="K6" s="5"/>
      <c r="L6" s="5"/>
      <c r="M6" s="5"/>
      <c r="N6" s="1"/>
      <c r="O6" s="1"/>
      <c r="P6" s="1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</row>
    <row r="7" spans="1:29" ht="17.25" customHeight="1">
      <c r="A7" s="177" t="s">
        <v>6</v>
      </c>
      <c r="B7" s="186"/>
      <c r="C7" s="186"/>
      <c r="D7" s="186"/>
      <c r="E7" s="186"/>
      <c r="F7" s="186"/>
      <c r="G7" s="186"/>
      <c r="H7" s="186"/>
      <c r="I7" s="186"/>
      <c r="J7" s="186"/>
      <c r="K7" s="1"/>
      <c r="L7" s="1"/>
      <c r="M7" s="1"/>
      <c r="N7" s="1"/>
      <c r="O7" s="1"/>
      <c r="P7" s="186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</row>
    <row r="8" spans="1:29" ht="53.25" customHeight="1">
      <c r="A8" s="178" t="s">
        <v>45</v>
      </c>
      <c r="B8" s="187" t="s">
        <v>39</v>
      </c>
      <c r="C8" s="187" t="s">
        <v>8</v>
      </c>
      <c r="D8" s="202" t="s">
        <v>19</v>
      </c>
      <c r="E8" s="209" t="s">
        <v>40</v>
      </c>
      <c r="F8" s="209" t="s">
        <v>41</v>
      </c>
      <c r="G8" s="209" t="s">
        <v>42</v>
      </c>
      <c r="H8" s="232" t="s">
        <v>29</v>
      </c>
      <c r="I8" s="209" t="s">
        <v>59</v>
      </c>
      <c r="J8" s="209" t="s">
        <v>103</v>
      </c>
      <c r="K8" s="209" t="s">
        <v>102</v>
      </c>
      <c r="L8" s="209" t="s">
        <v>81</v>
      </c>
      <c r="M8" s="202" t="s">
        <v>101</v>
      </c>
      <c r="N8" s="202" t="s">
        <v>131</v>
      </c>
      <c r="O8" s="321" t="s">
        <v>89</v>
      </c>
      <c r="P8" s="288" t="s">
        <v>43</v>
      </c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</row>
    <row r="9" spans="1:29" ht="17.25" customHeight="1">
      <c r="A9" s="179" t="s">
        <v>187</v>
      </c>
      <c r="B9" s="188"/>
      <c r="C9" s="195" t="s">
        <v>44</v>
      </c>
      <c r="D9" s="203"/>
      <c r="E9" s="210"/>
      <c r="F9" s="219"/>
      <c r="G9" s="219"/>
      <c r="H9" s="233"/>
      <c r="I9" s="239"/>
      <c r="J9" s="246"/>
      <c r="K9" s="251" t="str">
        <f t="shared" ref="K9:K28" si="0">IFERROR(ROUNDDOWN(J9/1000/I9,1),"")</f>
        <v/>
      </c>
      <c r="L9" s="258">
        <f>SUM(K9:K10)</f>
        <v>0</v>
      </c>
      <c r="M9" s="265"/>
      <c r="N9" s="348"/>
      <c r="O9" s="322"/>
      <c r="P9" s="289" t="str">
        <f>IF(O9="","",_xlfn.IFS(AND(N9="あり",O9=$F$30,L9&gt;=$F$31),"OK",AND(N9="あり",O9=$G$30,L9&gt;=$G$31),"OK",AND(N9="なし",O9=$H$30,L9&gt;=$H$31),"OK",TRUE,"NG"))</f>
        <v/>
      </c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</row>
    <row r="10" spans="1:29" ht="17.25" customHeight="1">
      <c r="A10" s="180"/>
      <c r="B10" s="189"/>
      <c r="C10" s="196" t="str">
        <f>IF(D9="吹込・吹付","施工業者","二層目")</f>
        <v>二層目</v>
      </c>
      <c r="D10" s="204"/>
      <c r="E10" s="211"/>
      <c r="F10" s="220"/>
      <c r="G10" s="220"/>
      <c r="H10" s="234"/>
      <c r="I10" s="240"/>
      <c r="J10" s="247"/>
      <c r="K10" s="252" t="str">
        <f t="shared" si="0"/>
        <v/>
      </c>
      <c r="L10" s="259"/>
      <c r="M10" s="266"/>
      <c r="N10" s="349"/>
      <c r="O10" s="323"/>
      <c r="P10" s="290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</row>
    <row r="11" spans="1:29" ht="17.25" customHeight="1">
      <c r="A11" s="180"/>
      <c r="B11" s="190"/>
      <c r="C11" s="197" t="s">
        <v>44</v>
      </c>
      <c r="D11" s="205"/>
      <c r="E11" s="212"/>
      <c r="F11" s="221"/>
      <c r="G11" s="221"/>
      <c r="H11" s="235"/>
      <c r="I11" s="241"/>
      <c r="J11" s="248"/>
      <c r="K11" s="253" t="str">
        <f t="shared" si="0"/>
        <v/>
      </c>
      <c r="L11" s="259">
        <f>SUM(K11:K12)</f>
        <v>0</v>
      </c>
      <c r="M11" s="266"/>
      <c r="N11" s="350"/>
      <c r="O11" s="324"/>
      <c r="P11" s="289" t="str">
        <f>IF(O11="","",_xlfn.IFS(AND(N11="あり",O11=$F$30,L11&gt;=$F$31),"OK",AND(N11="あり",O11=$G$30,L11&gt;=$G$31),"OK",AND(N11="なし",O11=$H$30,L11&gt;=$H$31),"OK",TRUE,"NG"))</f>
        <v/>
      </c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</row>
    <row r="12" spans="1:29" s="175" customFormat="1" ht="17.25" customHeight="1">
      <c r="A12" s="180"/>
      <c r="B12" s="189"/>
      <c r="C12" s="196" t="str">
        <f>IF(D11="吹込・吹付","施工業者","二層目")</f>
        <v>二層目</v>
      </c>
      <c r="D12" s="204"/>
      <c r="E12" s="211"/>
      <c r="F12" s="220"/>
      <c r="G12" s="220"/>
      <c r="H12" s="234"/>
      <c r="I12" s="240"/>
      <c r="J12" s="247"/>
      <c r="K12" s="252" t="str">
        <f t="shared" si="0"/>
        <v/>
      </c>
      <c r="L12" s="259"/>
      <c r="M12" s="266"/>
      <c r="N12" s="349"/>
      <c r="O12" s="323"/>
      <c r="P12" s="290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</row>
    <row r="13" spans="1:29" s="175" customFormat="1" ht="17.25" customHeight="1">
      <c r="A13" s="180"/>
      <c r="B13" s="190"/>
      <c r="C13" s="197" t="s">
        <v>44</v>
      </c>
      <c r="D13" s="205"/>
      <c r="E13" s="213"/>
      <c r="F13" s="222"/>
      <c r="G13" s="222"/>
      <c r="H13" s="235"/>
      <c r="I13" s="241"/>
      <c r="J13" s="248"/>
      <c r="K13" s="253" t="str">
        <f t="shared" si="0"/>
        <v/>
      </c>
      <c r="L13" s="259">
        <f>SUM(K13:K14)</f>
        <v>0</v>
      </c>
      <c r="M13" s="266"/>
      <c r="N13" s="350"/>
      <c r="O13" s="324"/>
      <c r="P13" s="289" t="str">
        <f>IF(O13="","",_xlfn.IFS(AND(N13="あり",O13=$F$30,L13&gt;=$F$31),"OK",AND(N13="あり",O13=$G$30,L13&gt;=$G$31),"OK",AND(N13="なし",O13=$H$30,L13&gt;=$H$31),"OK",TRUE,"NG"))</f>
        <v/>
      </c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</row>
    <row r="14" spans="1:29" s="175" customFormat="1" ht="17.25" customHeight="1">
      <c r="A14" s="180"/>
      <c r="B14" s="189"/>
      <c r="C14" s="196" t="str">
        <f>IF(D13="吹込・吹付","施工業者","二層目")</f>
        <v>二層目</v>
      </c>
      <c r="D14" s="204"/>
      <c r="E14" s="211"/>
      <c r="F14" s="220"/>
      <c r="G14" s="220"/>
      <c r="H14" s="234"/>
      <c r="I14" s="240"/>
      <c r="J14" s="247"/>
      <c r="K14" s="252" t="str">
        <f t="shared" si="0"/>
        <v/>
      </c>
      <c r="L14" s="259"/>
      <c r="M14" s="266"/>
      <c r="N14" s="349"/>
      <c r="O14" s="323"/>
      <c r="P14" s="290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</row>
    <row r="15" spans="1:29" s="175" customFormat="1" ht="17.25" customHeight="1">
      <c r="A15" s="180"/>
      <c r="B15" s="190"/>
      <c r="C15" s="197" t="s">
        <v>44</v>
      </c>
      <c r="D15" s="205"/>
      <c r="E15" s="213"/>
      <c r="F15" s="222"/>
      <c r="G15" s="222"/>
      <c r="H15" s="235"/>
      <c r="I15" s="241"/>
      <c r="J15" s="248"/>
      <c r="K15" s="253" t="str">
        <f t="shared" si="0"/>
        <v/>
      </c>
      <c r="L15" s="259">
        <f>SUM(K15:K16)</f>
        <v>0</v>
      </c>
      <c r="M15" s="266"/>
      <c r="N15" s="350"/>
      <c r="O15" s="324"/>
      <c r="P15" s="289" t="str">
        <f>IF(O15="","",_xlfn.IFS(AND(N15="あり",O15=$F$30,L15&gt;=$F$31),"OK",AND(N15="あり",O15=$G$30,L15&gt;=$G$31),"OK",AND(N15="なし",O15=$H$30,L15&gt;=$H$31),"OK",TRUE,"NG"))</f>
        <v/>
      </c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</row>
    <row r="16" spans="1:29" s="175" customFormat="1" ht="17.25" customHeight="1">
      <c r="A16" s="180"/>
      <c r="B16" s="189"/>
      <c r="C16" s="196" t="str">
        <f>IF(D15="吹込・吹付","施工業者","二層目")</f>
        <v>二層目</v>
      </c>
      <c r="D16" s="204"/>
      <c r="E16" s="211"/>
      <c r="F16" s="220"/>
      <c r="G16" s="220"/>
      <c r="H16" s="234"/>
      <c r="I16" s="240"/>
      <c r="J16" s="247"/>
      <c r="K16" s="252" t="str">
        <f t="shared" si="0"/>
        <v/>
      </c>
      <c r="L16" s="259"/>
      <c r="M16" s="266"/>
      <c r="N16" s="349"/>
      <c r="O16" s="323"/>
      <c r="P16" s="290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</row>
    <row r="17" spans="1:29" s="175" customFormat="1" ht="17.25" customHeight="1">
      <c r="A17" s="180"/>
      <c r="B17" s="190"/>
      <c r="C17" s="197" t="s">
        <v>44</v>
      </c>
      <c r="D17" s="205"/>
      <c r="E17" s="213"/>
      <c r="F17" s="222"/>
      <c r="G17" s="222"/>
      <c r="H17" s="235"/>
      <c r="I17" s="241"/>
      <c r="J17" s="248"/>
      <c r="K17" s="253" t="str">
        <f t="shared" si="0"/>
        <v/>
      </c>
      <c r="L17" s="259">
        <f>SUM(K17:K18)</f>
        <v>0</v>
      </c>
      <c r="M17" s="266"/>
      <c r="N17" s="350"/>
      <c r="O17" s="324"/>
      <c r="P17" s="289" t="str">
        <f>IF(O17="","",_xlfn.IFS(AND(N17="あり",O17=$F$30,L17&gt;=$F$31),"OK",AND(N17="あり",O17=$G$30,L17&gt;=$G$31),"OK",AND(N17="なし",O17=$H$30,L17&gt;=$H$31),"OK",TRUE,"NG"))</f>
        <v/>
      </c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</row>
    <row r="18" spans="1:29" s="175" customFormat="1" ht="17.25" customHeight="1">
      <c r="A18" s="180"/>
      <c r="B18" s="189"/>
      <c r="C18" s="196" t="str">
        <f>IF(D17="吹込・吹付","施工業者","二層目")</f>
        <v>二層目</v>
      </c>
      <c r="D18" s="204"/>
      <c r="E18" s="211"/>
      <c r="F18" s="220"/>
      <c r="G18" s="220"/>
      <c r="H18" s="234"/>
      <c r="I18" s="240"/>
      <c r="J18" s="247"/>
      <c r="K18" s="252" t="str">
        <f t="shared" si="0"/>
        <v/>
      </c>
      <c r="L18" s="259"/>
      <c r="M18" s="266"/>
      <c r="N18" s="349"/>
      <c r="O18" s="323"/>
      <c r="P18" s="290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</row>
    <row r="19" spans="1:29" s="175" customFormat="1" ht="17.25" customHeight="1">
      <c r="A19" s="180"/>
      <c r="B19" s="190"/>
      <c r="C19" s="197" t="s">
        <v>44</v>
      </c>
      <c r="D19" s="205"/>
      <c r="E19" s="213"/>
      <c r="F19" s="222"/>
      <c r="G19" s="222"/>
      <c r="H19" s="235"/>
      <c r="I19" s="241"/>
      <c r="J19" s="248"/>
      <c r="K19" s="253" t="str">
        <f t="shared" si="0"/>
        <v/>
      </c>
      <c r="L19" s="259">
        <f>SUM(K19:K20)</f>
        <v>0</v>
      </c>
      <c r="M19" s="266"/>
      <c r="N19" s="350"/>
      <c r="O19" s="324"/>
      <c r="P19" s="289" t="str">
        <f>IF(O19="","",_xlfn.IFS(AND(N19="あり",O19=$F$30,L19&gt;=$F$31),"OK",AND(N19="あり",O19=$G$30,L19&gt;=$G$31),"OK",AND(N19="なし",O19=$H$30,L19&gt;=$H$31),"OK",TRUE,"NG"))</f>
        <v/>
      </c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</row>
    <row r="20" spans="1:29" s="175" customFormat="1" ht="17.25" customHeight="1">
      <c r="A20" s="180"/>
      <c r="B20" s="189"/>
      <c r="C20" s="196" t="str">
        <f>IF(D19="吹込・吹付","施工業者","二層目")</f>
        <v>二層目</v>
      </c>
      <c r="D20" s="204"/>
      <c r="E20" s="211"/>
      <c r="F20" s="220"/>
      <c r="G20" s="220"/>
      <c r="H20" s="234"/>
      <c r="I20" s="240"/>
      <c r="J20" s="247"/>
      <c r="K20" s="252" t="str">
        <f t="shared" si="0"/>
        <v/>
      </c>
      <c r="L20" s="259"/>
      <c r="M20" s="266"/>
      <c r="N20" s="349"/>
      <c r="O20" s="323"/>
      <c r="P20" s="290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</row>
    <row r="21" spans="1:29" s="175" customFormat="1" ht="17.25" customHeight="1">
      <c r="A21" s="180"/>
      <c r="B21" s="190"/>
      <c r="C21" s="197" t="s">
        <v>44</v>
      </c>
      <c r="D21" s="205"/>
      <c r="E21" s="213"/>
      <c r="F21" s="222"/>
      <c r="G21" s="222"/>
      <c r="H21" s="235"/>
      <c r="I21" s="241"/>
      <c r="J21" s="248"/>
      <c r="K21" s="253" t="str">
        <f t="shared" si="0"/>
        <v/>
      </c>
      <c r="L21" s="259">
        <f>SUM(K21:K22)</f>
        <v>0</v>
      </c>
      <c r="M21" s="266"/>
      <c r="N21" s="350"/>
      <c r="O21" s="324"/>
      <c r="P21" s="289" t="str">
        <f>IF(O21="","",_xlfn.IFS(AND(N21="あり",O21=$F$30,L21&gt;=$F$31),"OK",AND(N21="あり",O21=$G$30,L21&gt;=$G$31),"OK",AND(N21="なし",O21=$H$30,L21&gt;=$H$31),"OK",TRUE,"NG"))</f>
        <v/>
      </c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</row>
    <row r="22" spans="1:29" s="175" customFormat="1" ht="17.25" customHeight="1">
      <c r="A22" s="180"/>
      <c r="B22" s="189"/>
      <c r="C22" s="196" t="str">
        <f>IF(D21="吹込・吹付","施工業者","二層目")</f>
        <v>二層目</v>
      </c>
      <c r="D22" s="204"/>
      <c r="E22" s="211"/>
      <c r="F22" s="220"/>
      <c r="G22" s="220"/>
      <c r="H22" s="234"/>
      <c r="I22" s="240"/>
      <c r="J22" s="247"/>
      <c r="K22" s="252" t="str">
        <f t="shared" si="0"/>
        <v/>
      </c>
      <c r="L22" s="259"/>
      <c r="M22" s="266"/>
      <c r="N22" s="349"/>
      <c r="O22" s="323"/>
      <c r="P22" s="290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</row>
    <row r="23" spans="1:29" s="175" customFormat="1" ht="17.25" customHeight="1">
      <c r="A23" s="180"/>
      <c r="B23" s="190"/>
      <c r="C23" s="197" t="s">
        <v>44</v>
      </c>
      <c r="D23" s="205"/>
      <c r="E23" s="213"/>
      <c r="F23" s="222"/>
      <c r="G23" s="222"/>
      <c r="H23" s="235"/>
      <c r="I23" s="241"/>
      <c r="J23" s="248"/>
      <c r="K23" s="253" t="str">
        <f t="shared" si="0"/>
        <v/>
      </c>
      <c r="L23" s="259">
        <f>SUM(K23:K24)</f>
        <v>0</v>
      </c>
      <c r="M23" s="266"/>
      <c r="N23" s="350"/>
      <c r="O23" s="324"/>
      <c r="P23" s="289" t="str">
        <f>IF(O23="","",_xlfn.IFS(AND(N23="あり",O23=$F$30,L23&gt;=$F$31),"OK",AND(N23="あり",O23=$G$30,L23&gt;=$G$31),"OK",AND(N23="なし",O23=$H$30,L23&gt;=$H$31),"OK",TRUE,"NG"))</f>
        <v/>
      </c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</row>
    <row r="24" spans="1:29" s="175" customFormat="1" ht="17.25" customHeight="1">
      <c r="A24" s="180"/>
      <c r="B24" s="189"/>
      <c r="C24" s="196" t="str">
        <f>IF(D23="吹込・吹付","施工業者","二層目")</f>
        <v>二層目</v>
      </c>
      <c r="D24" s="204"/>
      <c r="E24" s="211"/>
      <c r="F24" s="220"/>
      <c r="G24" s="220"/>
      <c r="H24" s="234"/>
      <c r="I24" s="240"/>
      <c r="J24" s="247"/>
      <c r="K24" s="252" t="str">
        <f t="shared" si="0"/>
        <v/>
      </c>
      <c r="L24" s="259"/>
      <c r="M24" s="266"/>
      <c r="N24" s="349"/>
      <c r="O24" s="323"/>
      <c r="P24" s="290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</row>
    <row r="25" spans="1:29" s="175" customFormat="1" ht="17.25" customHeight="1">
      <c r="A25" s="180"/>
      <c r="B25" s="190"/>
      <c r="C25" s="197" t="s">
        <v>44</v>
      </c>
      <c r="D25" s="205"/>
      <c r="E25" s="213"/>
      <c r="F25" s="222"/>
      <c r="G25" s="222"/>
      <c r="H25" s="235"/>
      <c r="I25" s="241"/>
      <c r="J25" s="248"/>
      <c r="K25" s="253" t="str">
        <f t="shared" si="0"/>
        <v/>
      </c>
      <c r="L25" s="259">
        <f>SUM(K25:K26)</f>
        <v>0</v>
      </c>
      <c r="M25" s="266"/>
      <c r="N25" s="350"/>
      <c r="O25" s="324"/>
      <c r="P25" s="289" t="str">
        <f>IF(O25="","",_xlfn.IFS(AND(N25="あり",O25=$F$30,L25&gt;=$F$31),"OK",AND(N25="あり",O25=$G$30,L25&gt;=$G$31),"OK",AND(N25="なし",O25=$H$30,L25&gt;=$H$31),"OK",TRUE,"NG"))</f>
        <v/>
      </c>
      <c r="Q25" s="298"/>
      <c r="R25" s="172"/>
      <c r="S25" s="172"/>
      <c r="T25" s="172"/>
      <c r="V25" s="298"/>
      <c r="W25" s="298"/>
      <c r="X25" s="298"/>
      <c r="Y25" s="298"/>
    </row>
    <row r="26" spans="1:29" s="175" customFormat="1" ht="17.25" customHeight="1">
      <c r="A26" s="180"/>
      <c r="B26" s="189"/>
      <c r="C26" s="196" t="str">
        <f>IF(D25="吹込・吹付","施工業者","二層目")</f>
        <v>二層目</v>
      </c>
      <c r="D26" s="204"/>
      <c r="E26" s="211"/>
      <c r="F26" s="220"/>
      <c r="G26" s="220"/>
      <c r="H26" s="234"/>
      <c r="I26" s="240"/>
      <c r="J26" s="247"/>
      <c r="K26" s="252" t="str">
        <f t="shared" si="0"/>
        <v/>
      </c>
      <c r="L26" s="259"/>
      <c r="M26" s="266"/>
      <c r="N26" s="349"/>
      <c r="O26" s="323"/>
      <c r="P26" s="290"/>
      <c r="Q26" s="358"/>
      <c r="R26" s="78"/>
      <c r="S26" s="78"/>
      <c r="T26" s="78"/>
      <c r="V26" s="298"/>
      <c r="W26" s="298"/>
    </row>
    <row r="27" spans="1:29" s="175" customFormat="1" ht="17.25" customHeight="1">
      <c r="A27" s="180"/>
      <c r="B27" s="190"/>
      <c r="C27" s="197" t="s">
        <v>44</v>
      </c>
      <c r="D27" s="205"/>
      <c r="E27" s="213"/>
      <c r="F27" s="222"/>
      <c r="G27" s="222"/>
      <c r="H27" s="235"/>
      <c r="I27" s="241"/>
      <c r="J27" s="248"/>
      <c r="K27" s="253" t="str">
        <f t="shared" si="0"/>
        <v/>
      </c>
      <c r="L27" s="259">
        <f>SUM(K27:K28)</f>
        <v>0</v>
      </c>
      <c r="M27" s="266"/>
      <c r="N27" s="350"/>
      <c r="O27" s="324"/>
      <c r="P27" s="289" t="str">
        <f>IF(O27="","",_xlfn.IFS(AND(N27="あり",O27=$F$30,L27&gt;=$F$31),"OK",AND(N27="あり",O27=$G$30,L27&gt;=$G$31),"OK",AND(N27="なし",O27=$H$30,L27&gt;=$H$31),"OK",TRUE,"NG"))</f>
        <v/>
      </c>
      <c r="Q27" s="358"/>
      <c r="R27" s="143"/>
      <c r="S27" s="143"/>
      <c r="T27" s="143"/>
      <c r="V27" s="298"/>
      <c r="W27" s="298"/>
    </row>
    <row r="28" spans="1:29" s="175" customFormat="1" ht="17.25" customHeight="1">
      <c r="A28" s="181"/>
      <c r="B28" s="191"/>
      <c r="C28" s="198" t="str">
        <f>IF(D27="吹込・吹付","施工業者","二層目")</f>
        <v>二層目</v>
      </c>
      <c r="D28" s="206"/>
      <c r="E28" s="214"/>
      <c r="F28" s="223"/>
      <c r="G28" s="309"/>
      <c r="H28" s="310"/>
      <c r="I28" s="312"/>
      <c r="J28" s="313"/>
      <c r="K28" s="254" t="str">
        <f t="shared" si="0"/>
        <v/>
      </c>
      <c r="L28" s="260"/>
      <c r="M28" s="267"/>
      <c r="N28" s="351"/>
      <c r="O28" s="325"/>
      <c r="P28" s="328"/>
      <c r="Q28" s="359"/>
      <c r="R28" s="299"/>
      <c r="S28" s="299"/>
      <c r="T28" s="299"/>
      <c r="V28" s="320"/>
      <c r="W28" s="320"/>
      <c r="X28" s="320"/>
      <c r="Y28" s="320"/>
    </row>
    <row r="29" spans="1:29" s="175" customFormat="1" ht="17.25" customHeight="1">
      <c r="B29" s="300"/>
      <c r="C29" s="199" t="s">
        <v>105</v>
      </c>
      <c r="D29" s="207"/>
      <c r="E29" s="207"/>
      <c r="F29" s="336" t="s">
        <v>111</v>
      </c>
      <c r="G29" s="336"/>
      <c r="H29" s="336" t="s">
        <v>5</v>
      </c>
      <c r="I29" s="336"/>
      <c r="J29" s="336"/>
      <c r="K29" s="339"/>
      <c r="L29" s="342" t="s">
        <v>80</v>
      </c>
      <c r="M29" s="345"/>
      <c r="N29" s="345"/>
      <c r="O29" s="352" t="str">
        <f>IF(P9="","",IF(COUNTIF(P9:P28,"NG"),"NG","OK"))</f>
        <v/>
      </c>
      <c r="P29" s="355"/>
      <c r="Q29" s="143"/>
      <c r="R29" s="299"/>
      <c r="S29" s="299"/>
      <c r="T29" s="299"/>
      <c r="V29" s="320"/>
      <c r="W29" s="320"/>
      <c r="X29" s="320"/>
      <c r="Y29" s="320"/>
    </row>
    <row r="30" spans="1:29" s="175" customFormat="1" ht="17.25" customHeight="1">
      <c r="C30" s="200"/>
      <c r="D30" s="32"/>
      <c r="E30" s="32"/>
      <c r="F30" s="225" t="s">
        <v>84</v>
      </c>
      <c r="G30" s="229" t="s">
        <v>87</v>
      </c>
      <c r="H30" s="337" t="s">
        <v>84</v>
      </c>
      <c r="I30" s="337"/>
      <c r="J30" s="337"/>
      <c r="K30" s="340"/>
      <c r="L30" s="343"/>
      <c r="M30" s="346"/>
      <c r="N30" s="346"/>
      <c r="O30" s="353"/>
      <c r="P30" s="356"/>
      <c r="Q30" s="143"/>
      <c r="R30" s="299"/>
      <c r="S30" s="299"/>
      <c r="T30" s="299"/>
      <c r="V30" s="298"/>
      <c r="W30" s="298"/>
    </row>
    <row r="31" spans="1:29" s="175" customFormat="1" ht="17.25" customHeight="1">
      <c r="C31" s="201"/>
      <c r="D31" s="208"/>
      <c r="E31" s="208"/>
      <c r="F31" s="226">
        <v>3.4</v>
      </c>
      <c r="G31" s="230">
        <v>3.1</v>
      </c>
      <c r="H31" s="338">
        <v>2.2000000000000002</v>
      </c>
      <c r="I31" s="338"/>
      <c r="J31" s="338"/>
      <c r="K31" s="341"/>
      <c r="L31" s="344"/>
      <c r="M31" s="347"/>
      <c r="N31" s="347"/>
      <c r="O31" s="354"/>
      <c r="P31" s="357"/>
      <c r="Q31" s="143"/>
      <c r="R31" s="299"/>
      <c r="S31" s="299"/>
      <c r="T31" s="299"/>
      <c r="U31" s="298"/>
      <c r="V31" s="298"/>
      <c r="W31" s="298"/>
      <c r="AB31" s="11"/>
      <c r="AC31" s="11"/>
    </row>
    <row r="32" spans="1:29" s="11" customFormat="1" ht="18" customHeight="1">
      <c r="A32" s="46"/>
      <c r="B32" s="194"/>
      <c r="U32" s="297"/>
      <c r="V32" s="5"/>
      <c r="W32" s="5"/>
      <c r="X32" s="5"/>
      <c r="Y32" s="5"/>
    </row>
    <row r="33" spans="1:25" s="11" customFormat="1" ht="18" customHeight="1">
      <c r="U33" s="5"/>
      <c r="V33" s="5"/>
      <c r="W33" s="5"/>
      <c r="X33" s="5"/>
      <c r="Y33" s="5"/>
    </row>
    <row r="34" spans="1:25" s="11" customFormat="1" ht="18" customHeight="1">
      <c r="U34" s="5"/>
      <c r="V34" s="5"/>
      <c r="W34" s="5"/>
      <c r="X34" s="5"/>
      <c r="Y34" s="5"/>
    </row>
    <row r="35" spans="1:25" s="11" customFormat="1" ht="18" customHeight="1">
      <c r="A35" s="32"/>
      <c r="B35" s="110"/>
      <c r="C35" s="110"/>
      <c r="H35" s="110"/>
      <c r="I35" s="163"/>
      <c r="J35" s="163"/>
      <c r="K35" s="163"/>
      <c r="L35" s="163"/>
      <c r="M35" s="270"/>
      <c r="N35" s="270"/>
      <c r="O35" s="270"/>
      <c r="U35" s="5"/>
      <c r="V35" s="5"/>
      <c r="W35" s="5"/>
      <c r="X35" s="5"/>
      <c r="Y35" s="5"/>
    </row>
    <row r="36" spans="1:25" s="11" customFormat="1" ht="18" customHeight="1">
      <c r="I36" s="163"/>
      <c r="J36" s="163"/>
      <c r="K36" s="163"/>
      <c r="L36" s="163"/>
      <c r="M36" s="270"/>
      <c r="N36" s="270"/>
      <c r="O36" s="270"/>
      <c r="U36" s="5"/>
      <c r="V36" s="5"/>
      <c r="W36" s="5"/>
      <c r="X36" s="5"/>
      <c r="Y36" s="5"/>
    </row>
    <row r="37" spans="1:25" s="11" customFormat="1" ht="18" customHeight="1">
      <c r="I37" s="0"/>
      <c r="J37" s="0"/>
      <c r="K37" s="0"/>
      <c r="L37" s="0"/>
      <c r="M37" s="0"/>
      <c r="N37" s="0"/>
      <c r="O37" s="0"/>
      <c r="U37" s="5"/>
      <c r="V37" s="5"/>
      <c r="W37" s="5"/>
      <c r="X37" s="5"/>
      <c r="Y37" s="5"/>
    </row>
    <row r="38" spans="1:25" s="11" customFormat="1" ht="18" customHeight="1">
      <c r="A38" s="46"/>
      <c r="B38" s="194"/>
      <c r="C38" s="194"/>
      <c r="D38" s="163"/>
      <c r="H38" s="238"/>
      <c r="I38" s="0"/>
      <c r="J38" s="0"/>
      <c r="K38" s="0"/>
      <c r="L38" s="0"/>
      <c r="M38" s="0"/>
      <c r="N38" s="0"/>
      <c r="O38" s="0"/>
      <c r="U38" s="5"/>
      <c r="V38" s="5"/>
      <c r="W38" s="5"/>
      <c r="X38" s="5"/>
      <c r="Y38" s="5"/>
    </row>
    <row r="39" spans="1:25" s="11" customFormat="1" ht="18" customHeight="1">
      <c r="A39" s="46"/>
      <c r="B39" s="194"/>
      <c r="C39" s="194"/>
      <c r="D39" s="163"/>
      <c r="E39" s="218"/>
      <c r="F39" s="227"/>
      <c r="G39" s="227"/>
      <c r="H39" s="238"/>
      <c r="I39" s="0"/>
      <c r="J39" s="0"/>
      <c r="K39" s="0"/>
      <c r="L39" s="0"/>
      <c r="M39" s="0"/>
      <c r="N39" s="0"/>
      <c r="O39" s="0"/>
      <c r="P39" s="238"/>
      <c r="Q39" s="5"/>
      <c r="R39" s="5"/>
      <c r="S39" s="5"/>
      <c r="T39" s="5"/>
      <c r="U39" s="5"/>
      <c r="V39" s="5"/>
      <c r="W39" s="5"/>
      <c r="X39" s="5"/>
      <c r="Y39" s="5"/>
    </row>
    <row r="40" spans="1:25" s="11" customFormat="1" ht="13.5">
      <c r="A40" s="46"/>
      <c r="B40" s="194"/>
      <c r="C40" s="194"/>
      <c r="D40" s="163"/>
      <c r="E40" s="218"/>
      <c r="F40" s="227"/>
      <c r="G40" s="227"/>
      <c r="H40" s="238"/>
      <c r="I40" s="0"/>
      <c r="J40" s="0"/>
      <c r="K40" s="0"/>
      <c r="L40" s="0"/>
      <c r="M40" s="0"/>
      <c r="N40" s="0"/>
      <c r="O40" s="0"/>
      <c r="P40" s="238"/>
      <c r="Q40" s="5"/>
      <c r="R40" s="5"/>
      <c r="S40" s="5"/>
      <c r="T40" s="5"/>
      <c r="U40" s="5"/>
      <c r="V40" s="5"/>
      <c r="W40" s="5"/>
      <c r="X40" s="5"/>
      <c r="Y40" s="5"/>
    </row>
    <row r="41" spans="1:25" s="11" customFormat="1" ht="13.5">
      <c r="A41" s="46"/>
      <c r="B41" s="194"/>
      <c r="C41" s="194"/>
      <c r="D41" s="163"/>
      <c r="E41" s="218"/>
      <c r="F41" s="227"/>
      <c r="G41" s="227"/>
      <c r="H41" s="238"/>
      <c r="I41" s="0"/>
      <c r="J41" s="0"/>
      <c r="K41" s="0"/>
      <c r="L41" s="0"/>
      <c r="M41" s="0"/>
      <c r="N41" s="0"/>
      <c r="O41" s="0"/>
      <c r="P41" s="238"/>
      <c r="Q41" s="5"/>
      <c r="R41" s="5"/>
      <c r="S41" s="5"/>
      <c r="T41" s="5"/>
      <c r="U41" s="5"/>
      <c r="V41" s="5"/>
      <c r="W41" s="5"/>
      <c r="X41" s="5"/>
      <c r="Y41" s="5"/>
    </row>
    <row r="42" spans="1:25" s="133" customFormat="1" ht="13.5">
      <c r="A42" s="46"/>
      <c r="R42" s="5"/>
      <c r="S42" s="5"/>
      <c r="T42" s="5"/>
      <c r="U42" s="5"/>
      <c r="V42" s="1"/>
      <c r="W42" s="1"/>
      <c r="X42" s="1"/>
      <c r="Y42" s="1"/>
    </row>
    <row r="43" spans="1:25" s="11" customFormat="1" ht="13.5">
      <c r="A43" s="46"/>
      <c r="R43" s="5"/>
      <c r="S43" s="5"/>
      <c r="T43" s="5"/>
      <c r="U43" s="5"/>
      <c r="V43" s="5"/>
      <c r="W43" s="5"/>
      <c r="X43" s="5"/>
      <c r="Y43" s="5"/>
    </row>
    <row r="44" spans="1:25" s="11" customFormat="1" ht="13.5">
      <c r="A44" s="46"/>
      <c r="R44" s="5"/>
      <c r="S44" s="5"/>
      <c r="T44" s="5"/>
      <c r="U44" s="5"/>
      <c r="V44" s="5"/>
      <c r="W44" s="5"/>
      <c r="X44" s="5"/>
      <c r="Y44" s="5"/>
    </row>
    <row r="45" spans="1:25" s="11" customFormat="1" ht="13.5">
      <c r="A45" s="46"/>
      <c r="R45" s="5"/>
      <c r="S45" s="5"/>
      <c r="T45" s="5"/>
      <c r="U45" s="5"/>
      <c r="V45" s="5"/>
      <c r="W45" s="5"/>
      <c r="X45" s="5"/>
      <c r="Y45" s="5"/>
    </row>
    <row r="46" spans="1:25" s="11" customFormat="1" ht="20.25" customHeight="1">
      <c r="A46" s="112"/>
      <c r="R46" s="5"/>
      <c r="S46" s="5"/>
      <c r="T46" s="5"/>
      <c r="U46" s="5"/>
      <c r="V46" s="5"/>
      <c r="W46" s="5"/>
      <c r="X46" s="5"/>
      <c r="Y46" s="5"/>
    </row>
    <row r="47" spans="1:25" s="11" customFormat="1" ht="20.25" customHeight="1">
      <c r="A47" s="163"/>
      <c r="R47" s="5"/>
      <c r="S47" s="5"/>
      <c r="T47" s="5"/>
      <c r="U47" s="5"/>
      <c r="V47" s="5"/>
      <c r="W47" s="5"/>
      <c r="X47" s="5"/>
      <c r="Y47" s="5"/>
    </row>
    <row r="48" spans="1:25" s="11" customFormat="1" ht="13.5">
      <c r="A48" s="5"/>
      <c r="R48" s="5"/>
      <c r="S48" s="5"/>
      <c r="T48" s="5"/>
      <c r="U48" s="5"/>
    </row>
    <row r="49" spans="1:29" s="11" customFormat="1" ht="24.75" customHeight="1">
      <c r="A49" s="182"/>
      <c r="Z49" s="0"/>
      <c r="AA49" s="0"/>
      <c r="AB49" s="0"/>
      <c r="AC49" s="0"/>
    </row>
    <row r="50" spans="1:29" ht="24.75" customHeight="1">
      <c r="A50" s="12"/>
      <c r="R50" s="11"/>
      <c r="S50" s="11"/>
      <c r="T50" s="11"/>
      <c r="U50" s="11"/>
    </row>
    <row r="99" spans="1:1">
      <c r="A99" s="183"/>
    </row>
    <row r="149" spans="1:1">
      <c r="A149" s="184"/>
    </row>
  </sheetData>
  <protectedRanges>
    <protectedRange sqref="L8:L10 M8:O10 B12:B31 D12:J31 M12:O31" name="範囲1"/>
  </protectedRanges>
  <mergeCells count="75">
    <mergeCell ref="M1:N1"/>
    <mergeCell ref="O1:P1"/>
    <mergeCell ref="M2:N2"/>
    <mergeCell ref="O2:P2"/>
    <mergeCell ref="A3:P3"/>
    <mergeCell ref="O4:P4"/>
    <mergeCell ref="F29:G29"/>
    <mergeCell ref="H29:K29"/>
    <mergeCell ref="H30:K30"/>
    <mergeCell ref="H31:K31"/>
    <mergeCell ref="B9:B10"/>
    <mergeCell ref="L9:L10"/>
    <mergeCell ref="M9:M10"/>
    <mergeCell ref="N9:N10"/>
    <mergeCell ref="O9:O10"/>
    <mergeCell ref="P9:P10"/>
    <mergeCell ref="B11:B12"/>
    <mergeCell ref="L11:L12"/>
    <mergeCell ref="M11:M12"/>
    <mergeCell ref="N11:N12"/>
    <mergeCell ref="O11:O12"/>
    <mergeCell ref="P11:P12"/>
    <mergeCell ref="B13:B14"/>
    <mergeCell ref="L13:L14"/>
    <mergeCell ref="M13:M14"/>
    <mergeCell ref="N13:N14"/>
    <mergeCell ref="O13:O14"/>
    <mergeCell ref="P13:P14"/>
    <mergeCell ref="B15:B16"/>
    <mergeCell ref="L15:L16"/>
    <mergeCell ref="M15:M16"/>
    <mergeCell ref="N15:N16"/>
    <mergeCell ref="O15:O16"/>
    <mergeCell ref="P15:P16"/>
    <mergeCell ref="B17:B18"/>
    <mergeCell ref="L17:L18"/>
    <mergeCell ref="M17:M18"/>
    <mergeCell ref="N17:N18"/>
    <mergeCell ref="O17:O18"/>
    <mergeCell ref="P17:P18"/>
    <mergeCell ref="B19:B20"/>
    <mergeCell ref="L19:L20"/>
    <mergeCell ref="M19:M20"/>
    <mergeCell ref="N19:N20"/>
    <mergeCell ref="O19:O20"/>
    <mergeCell ref="P19:P20"/>
    <mergeCell ref="B21:B22"/>
    <mergeCell ref="L21:L22"/>
    <mergeCell ref="M21:M22"/>
    <mergeCell ref="N21:N22"/>
    <mergeCell ref="O21:O22"/>
    <mergeCell ref="P21:P22"/>
    <mergeCell ref="B23:B24"/>
    <mergeCell ref="L23:L24"/>
    <mergeCell ref="M23:M24"/>
    <mergeCell ref="N23:N24"/>
    <mergeCell ref="O23:O24"/>
    <mergeCell ref="P23:P24"/>
    <mergeCell ref="B25:B26"/>
    <mergeCell ref="L25:L26"/>
    <mergeCell ref="M25:M26"/>
    <mergeCell ref="N25:N26"/>
    <mergeCell ref="O25:O26"/>
    <mergeCell ref="P25:P26"/>
    <mergeCell ref="B27:B28"/>
    <mergeCell ref="L27:L28"/>
    <mergeCell ref="M27:M28"/>
    <mergeCell ref="N27:N28"/>
    <mergeCell ref="O27:O28"/>
    <mergeCell ref="P27:P28"/>
    <mergeCell ref="C29:E31"/>
    <mergeCell ref="L29:N31"/>
    <mergeCell ref="O29:P31"/>
    <mergeCell ref="Q1:AC24"/>
    <mergeCell ref="A9:A28"/>
  </mergeCells>
  <phoneticPr fontId="5"/>
  <conditionalFormatting sqref="G28">
    <cfRule type="expression" dxfId="54" priority="5">
      <formula>$C28="施工業者"</formula>
    </cfRule>
  </conditionalFormatting>
  <conditionalFormatting sqref="H28:J28">
    <cfRule type="expression" dxfId="53" priority="4">
      <formula>$C28="施工業者"</formula>
    </cfRule>
  </conditionalFormatting>
  <conditionalFormatting sqref="G26">
    <cfRule type="expression" dxfId="52" priority="7">
      <formula>$C26="施工業者"</formula>
    </cfRule>
  </conditionalFormatting>
  <conditionalFormatting sqref="H26:J26">
    <cfRule type="expression" dxfId="51" priority="6">
      <formula>$C26="施工業者"</formula>
    </cfRule>
  </conditionalFormatting>
  <conditionalFormatting sqref="G24">
    <cfRule type="expression" dxfId="50" priority="9">
      <formula>$C24="施工業者"</formula>
    </cfRule>
  </conditionalFormatting>
  <conditionalFormatting sqref="H24:J24">
    <cfRule type="expression" dxfId="49" priority="8">
      <formula>$C24="施工業者"</formula>
    </cfRule>
  </conditionalFormatting>
  <conditionalFormatting sqref="G22">
    <cfRule type="expression" dxfId="48" priority="11">
      <formula>$C22="施工業者"</formula>
    </cfRule>
  </conditionalFormatting>
  <conditionalFormatting sqref="H22:J22">
    <cfRule type="expression" dxfId="47" priority="10">
      <formula>$C22="施工業者"</formula>
    </cfRule>
  </conditionalFormatting>
  <conditionalFormatting sqref="G20">
    <cfRule type="expression" dxfId="46" priority="13">
      <formula>$C20="施工業者"</formula>
    </cfRule>
  </conditionalFormatting>
  <conditionalFormatting sqref="H20:J20">
    <cfRule type="expression" dxfId="45" priority="12">
      <formula>$C20="施工業者"</formula>
    </cfRule>
  </conditionalFormatting>
  <conditionalFormatting sqref="G18">
    <cfRule type="expression" dxfId="44" priority="15">
      <formula>$C18="施工業者"</formula>
    </cfRule>
  </conditionalFormatting>
  <conditionalFormatting sqref="H18:J18">
    <cfRule type="expression" dxfId="43" priority="14">
      <formula>$C18="施工業者"</formula>
    </cfRule>
  </conditionalFormatting>
  <conditionalFormatting sqref="G16">
    <cfRule type="expression" dxfId="42" priority="17">
      <formula>$C16="施工業者"</formula>
    </cfRule>
  </conditionalFormatting>
  <conditionalFormatting sqref="H16:J16">
    <cfRule type="expression" dxfId="41" priority="16">
      <formula>$C16="施工業者"</formula>
    </cfRule>
  </conditionalFormatting>
  <conditionalFormatting sqref="G14">
    <cfRule type="expression" dxfId="40" priority="19">
      <formula>$C14="施工業者"</formula>
    </cfRule>
  </conditionalFormatting>
  <conditionalFormatting sqref="H14:J14">
    <cfRule type="expression" dxfId="39" priority="18">
      <formula>$C14="施工業者"</formula>
    </cfRule>
  </conditionalFormatting>
  <conditionalFormatting sqref="G12">
    <cfRule type="expression" dxfId="38" priority="21">
      <formula>$C12="施工業者"</formula>
    </cfRule>
  </conditionalFormatting>
  <conditionalFormatting sqref="H12:J12">
    <cfRule type="expression" dxfId="37" priority="20">
      <formula>$C12="施工業者"</formula>
    </cfRule>
  </conditionalFormatting>
  <conditionalFormatting sqref="G10">
    <cfRule type="expression" dxfId="36" priority="23">
      <formula>$C10="施工業者"</formula>
    </cfRule>
  </conditionalFormatting>
  <conditionalFormatting sqref="H10:J10">
    <cfRule type="expression" dxfId="35" priority="22">
      <formula>$C10="施工業者"</formula>
    </cfRule>
  </conditionalFormatting>
  <conditionalFormatting sqref="E11">
    <cfRule type="expression" dxfId="34" priority="25" stopIfTrue="1">
      <formula>AND(#REF!&lt;&gt;"",$H11&lt;&gt;"D1",$H11&lt;&gt;"D2",$H11&lt;&gt;"",$H11&lt;&gt;"D3",$H11&lt;&gt;"D4")</formula>
    </cfRule>
  </conditionalFormatting>
  <conditionalFormatting sqref="E21:E24">
    <cfRule type="expression" dxfId="33" priority="29">
      <formula>AND(#REF!&lt;&gt;"",$H21&lt;&gt;"D1",$H21&lt;&gt;"D2",$H21&lt;&gt;"D3")</formula>
    </cfRule>
  </conditionalFormatting>
  <conditionalFormatting sqref="E12">
    <cfRule type="expression" dxfId="32" priority="43">
      <formula>AND(#REF!&lt;&gt;"",$H12&lt;&gt;"D1",$H12&lt;&gt;"D2",$H12&lt;&gt;"",$H12&lt;&gt;"D3",$H12&lt;&gt;"D4")</formula>
    </cfRule>
  </conditionalFormatting>
  <conditionalFormatting sqref="E13">
    <cfRule type="expression" dxfId="31" priority="42">
      <formula>AND(#REF!&lt;&gt;"",$H13&lt;&gt;"D1",$H13&lt;&gt;"D2",$H13&lt;&gt;"",$H13&lt;&gt;"D3",$H13&lt;&gt;"D4")</formula>
    </cfRule>
  </conditionalFormatting>
  <conditionalFormatting sqref="E16">
    <cfRule type="expression" dxfId="30" priority="41">
      <formula>AND(#REF!&lt;&gt;"",$H16&lt;&gt;"D1",$H16&lt;&gt;"D2",$H16&lt;&gt;"D3")</formula>
    </cfRule>
  </conditionalFormatting>
  <conditionalFormatting sqref="E17">
    <cfRule type="expression" dxfId="29" priority="40">
      <formula>AND(#REF!&lt;&gt;"",$H17&lt;&gt;"D1",$H17&lt;&gt;"D2",$H17&lt;&gt;"D3")</formula>
    </cfRule>
  </conditionalFormatting>
  <conditionalFormatting sqref="E18">
    <cfRule type="expression" dxfId="28" priority="39">
      <formula>AND(#REF!&lt;&gt;"",$H18&lt;&gt;"D1",$H18&lt;&gt;"D2",$H18&lt;&gt;"D3")</formula>
    </cfRule>
  </conditionalFormatting>
  <conditionalFormatting sqref="E19">
    <cfRule type="expression" dxfId="27" priority="38">
      <formula>AND(#REF!&lt;&gt;"",$H19&lt;&gt;"D1",$H19&lt;&gt;"D2",$H19&lt;&gt;"D3")</formula>
    </cfRule>
  </conditionalFormatting>
  <conditionalFormatting sqref="E20">
    <cfRule type="expression" dxfId="26" priority="37">
      <formula>AND(#REF!&lt;&gt;"",$H20&lt;&gt;"D1",$H20&lt;&gt;"D2",$H20&lt;&gt;"D3")</formula>
    </cfRule>
  </conditionalFormatting>
  <conditionalFormatting sqref="E9">
    <cfRule type="expression" dxfId="25" priority="45" stopIfTrue="1">
      <formula>AND(#REF!&lt;&gt;"",$H9&lt;&gt;"D1",$H9&lt;&gt;"D2",$H9&lt;&gt;"",$H9&lt;&gt;"D3",$H9&lt;&gt;"D4")</formula>
    </cfRule>
  </conditionalFormatting>
  <conditionalFormatting sqref="E15">
    <cfRule type="expression" dxfId="24" priority="44" stopIfTrue="1">
      <formula>AND(#REF!&lt;&gt;"",$H15&lt;&gt;"D1",$H15&lt;&gt;"D2",$H15&lt;&gt;"D3")</formula>
    </cfRule>
  </conditionalFormatting>
  <conditionalFormatting sqref="D10">
    <cfRule type="expression" dxfId="23" priority="32">
      <formula>$C$10="施工業者"</formula>
    </cfRule>
  </conditionalFormatting>
  <conditionalFormatting sqref="F10 F12 F14 F16 F18 F20 F22 F24 F26 F28">
    <cfRule type="expression" dxfId="22" priority="30">
      <formula>$C10="施工業者"</formula>
    </cfRule>
  </conditionalFormatting>
  <conditionalFormatting sqref="E25">
    <cfRule type="expression" dxfId="21" priority="36">
      <formula>AND(#REF!&lt;&gt;"",$H25&lt;&gt;"D1",$H25&lt;&gt;"D2",$H25&lt;&gt;"D3")</formula>
    </cfRule>
  </conditionalFormatting>
  <conditionalFormatting sqref="E26">
    <cfRule type="expression" dxfId="20" priority="35">
      <formula>AND(#REF!&lt;&gt;"",$H26&lt;&gt;"D1",$H26&lt;&gt;"D2",$H26&lt;&gt;"D3")</formula>
    </cfRule>
  </conditionalFormatting>
  <conditionalFormatting sqref="E27">
    <cfRule type="expression" dxfId="19" priority="34">
      <formula>AND(#REF!&lt;&gt;"",$H27&lt;&gt;"D1",$H27&lt;&gt;"D2",$H27&lt;&gt;"D3")</formula>
    </cfRule>
  </conditionalFormatting>
  <conditionalFormatting sqref="E28">
    <cfRule type="expression" dxfId="18" priority="33">
      <formula>AND(#REF!&lt;&gt;"",$H28&lt;&gt;"D1",$H28&lt;&gt;"D2",$H28&lt;&gt;"D3")</formula>
    </cfRule>
  </conditionalFormatting>
  <conditionalFormatting sqref="D10 D12 D14 D16 D18 D20 D22 D24 D26 D28">
    <cfRule type="expression" dxfId="17" priority="27">
      <formula>$C10="施工業者"</formula>
    </cfRule>
  </conditionalFormatting>
  <conditionalFormatting sqref="E10 E12 E14 E16 E18 E20 E22 E24 E26 E28">
    <cfRule type="expression" dxfId="16" priority="31">
      <formula>$C10="施工業者"</formula>
    </cfRule>
  </conditionalFormatting>
  <conditionalFormatting sqref="L9:L28">
    <cfRule type="cellIs" dxfId="15" priority="24" operator="between">
      <formula>0</formula>
      <formula>0</formula>
    </cfRule>
  </conditionalFormatting>
  <conditionalFormatting sqref="P9:P28">
    <cfRule type="containsText" dxfId="14" priority="28" text="NG">
      <formula>NOT(ISERROR(SEARCH("NG",P9)))</formula>
    </cfRule>
  </conditionalFormatting>
  <conditionalFormatting sqref="O29">
    <cfRule type="containsText" dxfId="13" priority="26" text="NG">
      <formula>NOT(ISERROR(SEARCH("NG",O29)))</formula>
    </cfRule>
  </conditionalFormatting>
  <conditionalFormatting sqref="O1:P1">
    <cfRule type="cellIs" dxfId="12" priority="1" operator="between">
      <formula>0</formula>
      <formula>0</formula>
    </cfRule>
  </conditionalFormatting>
  <conditionalFormatting sqref="F29">
    <cfRule type="expression" dxfId="11" priority="2">
      <formula>#REF!="施工業者"</formula>
    </cfRule>
  </conditionalFormatting>
  <conditionalFormatting sqref="H29">
    <cfRule type="expression" dxfId="10" priority="3">
      <formula>#REF!="施工業者"</formula>
    </cfRule>
  </conditionalFormatting>
  <dataValidations count="10">
    <dataValidation type="list" imeMode="disabled" operator="equal" allowBlank="1" showDropDown="0" showInputMessage="1" showErrorMessage="1" errorTitle="入力エラー" error="プルダウンより選択してください。" sqref="D9:D28">
      <formula1>"吹込・吹付,吹込・吹付以外,真空断熱材"</formula1>
    </dataValidation>
    <dataValidation type="textLength" imeMode="disabled" operator="equal" allowBlank="1" showDropDown="0" showInputMessage="1" showErrorMessage="1" errorTitle="文字数エラー" error="財団掲載型番の10文字で登録してください。" sqref="E9:E28">
      <formula1>10</formula1>
    </dataValidation>
    <dataValidation type="list" imeMode="halfAlpha" operator="equal" allowBlank="1" showDropDown="0" showInputMessage="1" showErrorMessage="1" errorTitle="文字数エラー" error="2桁の英数字で入力してください。" sqref="H17 H21 H25 H27 H23 H19 H15">
      <formula1>"D1,D2,D3"</formula1>
    </dataValidation>
    <dataValidation type="list" imeMode="halfAlpha" operator="equal" allowBlank="1" showDropDown="0" showInputMessage="1" showErrorMessage="1" errorTitle="文字数エラー" error="2桁の英数字で入力してください。" sqref="H28 H24 H20 H16 H9:H14 H18 H22 H26">
      <formula1>"D1,D2,D3,D4"</formula1>
    </dataValidation>
    <dataValidation type="custom" imeMode="disabled" allowBlank="1" showDropDown="0" showInputMessage="1" showErrorMessage="1" errorTitle="入力エラー" error="小数点は第三位まで、四位以下四捨五入で入力して下さい。" sqref="I9:I28">
      <formula1>I9-ROUND(I9,3)=0</formula1>
    </dataValidation>
    <dataValidation type="custom" imeMode="disabled" allowBlank="1" showDropDown="0" showInputMessage="1" showErrorMessage="1" errorTitle="入力エラー" error="小数点以下第一位を切り捨てで入力して下さい。" sqref="J9:J28">
      <formula1>J9-ROUNDDOWN(J9,0)=0</formula1>
    </dataValidation>
    <dataValidation type="custom" imeMode="disabled" allowBlank="1" showDropDown="0" showInputMessage="1" showErrorMessage="1" errorTitle="入力エラー" error="小数点は第二位まで、三位以下切り捨てで入力して下さい。" sqref="M23 M9 M11 M13 M15 M17 M19 M21 M27 M25">
      <formula1>M9-ROUNDDOWN(M9,2)=0</formula1>
    </dataValidation>
    <dataValidation type="list" imeMode="disabled" allowBlank="1" showDropDown="0" showInputMessage="1" showErrorMessage="1" errorTitle="入力エラー" error="小数点は第二位まで、三位以下切り捨てで入力して下さい。" sqref="O9:O28">
      <formula1>"充填,外張・内張"</formula1>
    </dataValidation>
    <dataValidation type="list" imeMode="disabled" allowBlank="1" showDropDown="0" showInputMessage="1" showErrorMessage="1" errorTitle="入力エラー" error="小数点は第二位まで、三位以下切り捨てで入力して下さい。" sqref="N9:N11 N13 N15 N17 N19 N21 N23 N25 N27">
      <formula1>"あり,なし"</formula1>
    </dataValidation>
    <dataValidation imeMode="disabled" allowBlank="1" showDropDown="0" showInputMessage="1" showErrorMessage="1" sqref="M4 O4"/>
  </dataValidations>
  <printOptions horizontalCentered="1"/>
  <pageMargins left="0.31496062992125984" right="0.31496062992125984" top="0.55118110236220474" bottom="0.35433070866141736" header="0.31496062992125984" footer="0.31496062992125984"/>
  <pageSetup paperSize="9" fitToWidth="1" fitToHeight="1" orientation="landscape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112"/>
  <sheetViews>
    <sheetView view="pageBreakPreview" zoomScale="55" zoomScaleSheetLayoutView="55" workbookViewId="0">
      <selection activeCell="K1" sqref="K1:AA12"/>
    </sheetView>
  </sheetViews>
  <sheetFormatPr defaultColWidth="9" defaultRowHeight="13.5"/>
  <cols>
    <col min="1" max="1" width="12.375" style="1" customWidth="1"/>
    <col min="2" max="2" width="18.625" style="1" customWidth="1"/>
    <col min="3" max="4" width="27" style="1" customWidth="1"/>
    <col min="5" max="5" width="9.5" style="1" customWidth="1"/>
    <col min="6" max="6" width="6.125" style="1" customWidth="1"/>
    <col min="7" max="7" width="16.625" style="1" customWidth="1"/>
    <col min="8" max="8" width="10.625" style="1" customWidth="1"/>
    <col min="9" max="9" width="4.5" style="1" customWidth="1"/>
    <col min="10" max="10" width="10.625" style="1" customWidth="1"/>
    <col min="11" max="11" width="3.625" style="1" customWidth="1"/>
    <col min="12" max="27" width="8.625" style="1" customWidth="1"/>
    <col min="28" max="43" width="8.875" style="1" customWidth="1"/>
    <col min="44" max="256" width="9" style="1"/>
  </cols>
  <sheetData>
    <row r="1" spans="1:27" ht="20.25" customHeight="1">
      <c r="A1" s="6" t="s">
        <v>184</v>
      </c>
      <c r="B1" s="335"/>
      <c r="C1" s="335"/>
      <c r="G1" s="22" t="s">
        <v>9</v>
      </c>
      <c r="H1" s="22" t="str">
        <f>'様式ウ｜総括表'!AD5</f>
        <v/>
      </c>
      <c r="I1" s="22"/>
      <c r="J1" s="22"/>
      <c r="K1" s="414" t="s">
        <v>155</v>
      </c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</row>
    <row r="2" spans="1:27" ht="20.25" customHeight="1">
      <c r="G2" s="22" t="s">
        <v>82</v>
      </c>
      <c r="H2" s="22">
        <f>'様式ウ｜総括表'!I4</f>
        <v>0</v>
      </c>
      <c r="I2" s="22"/>
      <c r="J2" s="22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</row>
    <row r="3" spans="1:27" ht="20.25" customHeight="1">
      <c r="F3" s="109"/>
      <c r="G3" s="22" t="s">
        <v>83</v>
      </c>
      <c r="H3" s="22" t="str">
        <f>'様式ウ｜総括表'!I5</f>
        <v>木造</v>
      </c>
      <c r="I3" s="22"/>
      <c r="J3" s="22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</row>
    <row r="4" spans="1:27" ht="20.25" customHeight="1">
      <c r="A4" s="360" t="s">
        <v>104</v>
      </c>
      <c r="B4" s="373"/>
      <c r="C4" s="373"/>
      <c r="D4" s="373"/>
      <c r="E4" s="373"/>
      <c r="F4" s="373"/>
      <c r="G4" s="373"/>
      <c r="H4" s="373"/>
      <c r="I4" s="373"/>
      <c r="J4" s="408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</row>
    <row r="5" spans="1:27" ht="18" customHeight="1">
      <c r="A5" s="361"/>
      <c r="B5" s="361"/>
      <c r="C5" s="361"/>
      <c r="D5" s="361"/>
      <c r="E5" s="50"/>
      <c r="F5" s="387"/>
      <c r="G5" s="387">
        <v>1</v>
      </c>
      <c r="H5" s="395" t="s">
        <v>34</v>
      </c>
      <c r="I5" s="402">
        <v>1</v>
      </c>
      <c r="J5" s="402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</row>
    <row r="6" spans="1:27" ht="20.25" customHeight="1">
      <c r="A6" s="362" t="s">
        <v>147</v>
      </c>
      <c r="B6" s="186"/>
      <c r="C6" s="186"/>
      <c r="D6" s="186"/>
      <c r="E6" s="186"/>
      <c r="F6" s="186"/>
      <c r="G6" s="186"/>
      <c r="H6" s="186"/>
      <c r="I6" s="186"/>
      <c r="J6" s="186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</row>
    <row r="7" spans="1:27" ht="15" customHeight="1">
      <c r="A7" s="199" t="s">
        <v>18</v>
      </c>
      <c r="B7" s="374" t="s">
        <v>148</v>
      </c>
      <c r="C7" s="374" t="s">
        <v>41</v>
      </c>
      <c r="D7" s="374" t="s">
        <v>149</v>
      </c>
      <c r="E7" s="383" t="s">
        <v>29</v>
      </c>
      <c r="F7" s="388" t="s">
        <v>150</v>
      </c>
      <c r="G7" s="390"/>
      <c r="H7" s="396" t="s">
        <v>152</v>
      </c>
      <c r="I7" s="403"/>
      <c r="J7" s="409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</row>
    <row r="8" spans="1:27" ht="20.25" customHeight="1">
      <c r="A8" s="363"/>
      <c r="B8" s="375"/>
      <c r="C8" s="375"/>
      <c r="D8" s="375"/>
      <c r="E8" s="384"/>
      <c r="F8" s="384"/>
      <c r="G8" s="391"/>
      <c r="H8" s="397" t="s">
        <v>153</v>
      </c>
      <c r="I8" s="404" t="s">
        <v>14</v>
      </c>
      <c r="J8" s="410" t="s">
        <v>154</v>
      </c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</row>
    <row r="9" spans="1:27" ht="20.25" customHeight="1">
      <c r="A9" s="364"/>
      <c r="B9" s="376"/>
      <c r="C9" s="380"/>
      <c r="D9" s="380"/>
      <c r="E9" s="233"/>
      <c r="F9" s="233"/>
      <c r="G9" s="392" t="str">
        <f t="shared" ref="G9:G28" si="0">IFERROR(VLOOKUP(F9,$AB$19:$AC$20,2,0),"")</f>
        <v/>
      </c>
      <c r="H9" s="398"/>
      <c r="I9" s="405" t="s">
        <v>14</v>
      </c>
      <c r="J9" s="411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</row>
    <row r="10" spans="1:27" ht="20.25" customHeight="1">
      <c r="A10" s="365"/>
      <c r="B10" s="377"/>
      <c r="C10" s="381"/>
      <c r="D10" s="381"/>
      <c r="E10" s="385"/>
      <c r="F10" s="385"/>
      <c r="G10" s="393" t="str">
        <f t="shared" si="0"/>
        <v/>
      </c>
      <c r="H10" s="399"/>
      <c r="I10" s="406" t="s">
        <v>14</v>
      </c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</row>
    <row r="11" spans="1:27" ht="20.25" customHeight="1">
      <c r="A11" s="365"/>
      <c r="B11" s="377"/>
      <c r="C11" s="381"/>
      <c r="D11" s="381"/>
      <c r="E11" s="385"/>
      <c r="F11" s="385"/>
      <c r="G11" s="393" t="str">
        <f t="shared" si="0"/>
        <v/>
      </c>
      <c r="H11" s="399"/>
      <c r="I11" s="406" t="s">
        <v>14</v>
      </c>
      <c r="J11" s="412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</row>
    <row r="12" spans="1:27" ht="20.25" customHeight="1">
      <c r="A12" s="365"/>
      <c r="B12" s="377"/>
      <c r="C12" s="381"/>
      <c r="D12" s="381"/>
      <c r="E12" s="385"/>
      <c r="F12" s="385"/>
      <c r="G12" s="393" t="str">
        <f t="shared" si="0"/>
        <v/>
      </c>
      <c r="H12" s="399"/>
      <c r="I12" s="406" t="s">
        <v>14</v>
      </c>
      <c r="J12" s="412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</row>
    <row r="13" spans="1:27" s="298" customFormat="1" ht="20.25" customHeight="1">
      <c r="A13" s="365"/>
      <c r="B13" s="377"/>
      <c r="C13" s="381"/>
      <c r="D13" s="381"/>
      <c r="E13" s="385"/>
      <c r="F13" s="385"/>
      <c r="G13" s="393" t="str">
        <f t="shared" si="0"/>
        <v/>
      </c>
      <c r="H13" s="399"/>
      <c r="I13" s="406" t="s">
        <v>14</v>
      </c>
      <c r="J13" s="412"/>
      <c r="K13" s="172"/>
      <c r="L13" s="415" t="s">
        <v>156</v>
      </c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</row>
    <row r="14" spans="1:27" s="298" customFormat="1" ht="20.25" customHeight="1">
      <c r="A14" s="365"/>
      <c r="B14" s="377"/>
      <c r="C14" s="381"/>
      <c r="D14" s="381"/>
      <c r="E14" s="385"/>
      <c r="F14" s="385"/>
      <c r="G14" s="393" t="str">
        <f t="shared" si="0"/>
        <v/>
      </c>
      <c r="H14" s="399"/>
      <c r="I14" s="406" t="s">
        <v>14</v>
      </c>
      <c r="J14" s="412"/>
      <c r="K14" s="172"/>
      <c r="L14" s="416" t="s">
        <v>157</v>
      </c>
      <c r="M14" s="420"/>
      <c r="N14" s="417" t="s">
        <v>140</v>
      </c>
      <c r="O14" s="417"/>
      <c r="P14" s="417"/>
      <c r="Q14" s="417"/>
      <c r="R14" s="417"/>
      <c r="S14" s="417"/>
      <c r="T14" s="417"/>
      <c r="U14" s="417"/>
      <c r="V14" s="417" t="s">
        <v>53</v>
      </c>
      <c r="W14" s="417"/>
      <c r="X14" s="172"/>
      <c r="Y14" s="172"/>
      <c r="Z14" s="172"/>
      <c r="AA14" s="172"/>
    </row>
    <row r="15" spans="1:27" s="298" customFormat="1" ht="20.25" customHeight="1">
      <c r="A15" s="365"/>
      <c r="B15" s="377"/>
      <c r="C15" s="381"/>
      <c r="D15" s="381"/>
      <c r="E15" s="385"/>
      <c r="F15" s="385"/>
      <c r="G15" s="393" t="str">
        <f t="shared" si="0"/>
        <v/>
      </c>
      <c r="H15" s="399"/>
      <c r="I15" s="406" t="s">
        <v>14</v>
      </c>
      <c r="J15" s="412"/>
      <c r="K15" s="172"/>
      <c r="L15" s="417" t="s">
        <v>29</v>
      </c>
      <c r="M15" s="417"/>
      <c r="N15" s="418" t="s">
        <v>163</v>
      </c>
      <c r="O15" s="418"/>
      <c r="P15" s="418" t="s">
        <v>49</v>
      </c>
      <c r="Q15" s="418"/>
      <c r="R15" s="418" t="s">
        <v>166</v>
      </c>
      <c r="S15" s="418"/>
      <c r="T15" s="418" t="s">
        <v>168</v>
      </c>
      <c r="U15" s="418"/>
      <c r="V15" s="418" t="s">
        <v>51</v>
      </c>
      <c r="W15" s="418"/>
      <c r="X15" s="172"/>
      <c r="Y15" s="172"/>
      <c r="Z15" s="172"/>
      <c r="AA15" s="172"/>
    </row>
    <row r="16" spans="1:27" s="298" customFormat="1" ht="20.25" customHeight="1">
      <c r="A16" s="365"/>
      <c r="B16" s="377"/>
      <c r="C16" s="381"/>
      <c r="D16" s="381"/>
      <c r="E16" s="385"/>
      <c r="F16" s="385"/>
      <c r="G16" s="393" t="str">
        <f t="shared" si="0"/>
        <v/>
      </c>
      <c r="H16" s="399"/>
      <c r="I16" s="406" t="s">
        <v>14</v>
      </c>
      <c r="J16" s="412"/>
      <c r="K16" s="172"/>
      <c r="L16" s="418" t="s">
        <v>158</v>
      </c>
      <c r="M16" s="418"/>
      <c r="N16" s="418" t="s">
        <v>151</v>
      </c>
      <c r="O16" s="418"/>
      <c r="P16" s="418" t="s">
        <v>164</v>
      </c>
      <c r="Q16" s="418"/>
      <c r="R16" s="418" t="s">
        <v>167</v>
      </c>
      <c r="S16" s="418"/>
      <c r="T16" s="418" t="s">
        <v>170</v>
      </c>
      <c r="U16" s="418"/>
      <c r="V16" s="418" t="s">
        <v>171</v>
      </c>
      <c r="W16" s="418"/>
      <c r="X16" s="172"/>
      <c r="Y16" s="172"/>
      <c r="Z16" s="172"/>
      <c r="AA16" s="172"/>
    </row>
    <row r="17" spans="1:29" s="298" customFormat="1" ht="20.25" customHeight="1">
      <c r="A17" s="365"/>
      <c r="B17" s="377"/>
      <c r="C17" s="381"/>
      <c r="D17" s="381"/>
      <c r="E17" s="385"/>
      <c r="F17" s="385"/>
      <c r="G17" s="393" t="str">
        <f t="shared" si="0"/>
        <v/>
      </c>
      <c r="H17" s="399"/>
      <c r="I17" s="406" t="s">
        <v>14</v>
      </c>
      <c r="J17" s="41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</row>
    <row r="18" spans="1:29" s="298" customFormat="1" ht="20.25" customHeight="1">
      <c r="A18" s="365"/>
      <c r="B18" s="377"/>
      <c r="C18" s="381"/>
      <c r="D18" s="381"/>
      <c r="E18" s="385"/>
      <c r="F18" s="385"/>
      <c r="G18" s="393" t="str">
        <f t="shared" si="0"/>
        <v/>
      </c>
      <c r="H18" s="399"/>
      <c r="I18" s="406" t="s">
        <v>14</v>
      </c>
      <c r="J18" s="412"/>
      <c r="K18" s="172"/>
      <c r="L18" s="298" t="s">
        <v>99</v>
      </c>
      <c r="X18" s="172"/>
      <c r="Y18" s="172"/>
      <c r="Z18" s="172"/>
      <c r="AA18" s="172"/>
    </row>
    <row r="19" spans="1:29" s="298" customFormat="1" ht="20.25" customHeight="1">
      <c r="A19" s="365"/>
      <c r="B19" s="377"/>
      <c r="C19" s="381"/>
      <c r="D19" s="381"/>
      <c r="E19" s="385"/>
      <c r="F19" s="385"/>
      <c r="G19" s="393" t="str">
        <f t="shared" si="0"/>
        <v/>
      </c>
      <c r="H19" s="399"/>
      <c r="I19" s="406" t="s">
        <v>14</v>
      </c>
      <c r="J19" s="412"/>
      <c r="K19" s="172"/>
      <c r="L19" s="419" t="s">
        <v>159</v>
      </c>
      <c r="M19" s="421" t="s">
        <v>161</v>
      </c>
      <c r="X19" s="172"/>
      <c r="Y19" s="172"/>
      <c r="Z19" s="172"/>
      <c r="AA19" s="172"/>
      <c r="AB19" s="419" t="s">
        <v>159</v>
      </c>
      <c r="AC19" s="421" t="s">
        <v>172</v>
      </c>
    </row>
    <row r="20" spans="1:29" s="298" customFormat="1" ht="20.25" customHeight="1">
      <c r="A20" s="365"/>
      <c r="B20" s="377"/>
      <c r="C20" s="381"/>
      <c r="D20" s="381"/>
      <c r="E20" s="385"/>
      <c r="F20" s="385"/>
      <c r="G20" s="393" t="str">
        <f t="shared" si="0"/>
        <v/>
      </c>
      <c r="H20" s="399"/>
      <c r="I20" s="406" t="s">
        <v>14</v>
      </c>
      <c r="J20" s="412"/>
      <c r="K20" s="172"/>
      <c r="L20" s="127" t="s">
        <v>160</v>
      </c>
      <c r="M20" s="46" t="s">
        <v>162</v>
      </c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27" t="s">
        <v>160</v>
      </c>
      <c r="AC20" s="46" t="s">
        <v>173</v>
      </c>
    </row>
    <row r="21" spans="1:29" s="298" customFormat="1" ht="20.25" customHeight="1">
      <c r="A21" s="365"/>
      <c r="B21" s="377"/>
      <c r="C21" s="381"/>
      <c r="D21" s="381"/>
      <c r="E21" s="385"/>
      <c r="F21" s="385"/>
      <c r="G21" s="393" t="str">
        <f t="shared" si="0"/>
        <v/>
      </c>
      <c r="H21" s="399"/>
      <c r="I21" s="406" t="s">
        <v>14</v>
      </c>
      <c r="J21" s="41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</row>
    <row r="22" spans="1:29" s="298" customFormat="1" ht="20.25" customHeight="1">
      <c r="A22" s="365"/>
      <c r="B22" s="377"/>
      <c r="C22" s="381"/>
      <c r="D22" s="381"/>
      <c r="E22" s="385"/>
      <c r="F22" s="385"/>
      <c r="G22" s="393" t="str">
        <f t="shared" si="0"/>
        <v/>
      </c>
      <c r="H22" s="399"/>
      <c r="I22" s="406" t="s">
        <v>14</v>
      </c>
      <c r="J22" s="41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</row>
    <row r="23" spans="1:29" s="298" customFormat="1" ht="20.25" customHeight="1">
      <c r="A23" s="365"/>
      <c r="B23" s="377"/>
      <c r="C23" s="381"/>
      <c r="D23" s="381"/>
      <c r="E23" s="385"/>
      <c r="F23" s="385"/>
      <c r="G23" s="393" t="str">
        <f t="shared" si="0"/>
        <v/>
      </c>
      <c r="H23" s="399"/>
      <c r="I23" s="406" t="s">
        <v>14</v>
      </c>
      <c r="J23" s="41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</row>
    <row r="24" spans="1:29" s="298" customFormat="1" ht="23.25" customHeight="1">
      <c r="A24" s="365"/>
      <c r="B24" s="377"/>
      <c r="C24" s="381"/>
      <c r="D24" s="381"/>
      <c r="E24" s="385"/>
      <c r="F24" s="385"/>
      <c r="G24" s="393" t="str">
        <f t="shared" si="0"/>
        <v/>
      </c>
      <c r="H24" s="399"/>
      <c r="I24" s="406" t="s">
        <v>14</v>
      </c>
      <c r="J24" s="41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</row>
    <row r="25" spans="1:29" s="298" customFormat="1" ht="20.25" customHeight="1">
      <c r="A25" s="365"/>
      <c r="B25" s="377"/>
      <c r="C25" s="381"/>
      <c r="D25" s="381"/>
      <c r="E25" s="385"/>
      <c r="F25" s="385"/>
      <c r="G25" s="393" t="str">
        <f t="shared" si="0"/>
        <v/>
      </c>
      <c r="H25" s="399"/>
      <c r="I25" s="406" t="s">
        <v>14</v>
      </c>
      <c r="J25" s="41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</row>
    <row r="26" spans="1:29" s="298" customFormat="1" ht="20.25" customHeight="1">
      <c r="A26" s="365"/>
      <c r="B26" s="377"/>
      <c r="C26" s="381"/>
      <c r="D26" s="381"/>
      <c r="E26" s="385"/>
      <c r="F26" s="385"/>
      <c r="G26" s="393" t="str">
        <f t="shared" si="0"/>
        <v/>
      </c>
      <c r="H26" s="399"/>
      <c r="I26" s="406" t="s">
        <v>14</v>
      </c>
      <c r="J26" s="41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</row>
    <row r="27" spans="1:29" s="298" customFormat="1" ht="20.25" customHeight="1">
      <c r="A27" s="365"/>
      <c r="B27" s="377"/>
      <c r="C27" s="381"/>
      <c r="D27" s="381"/>
      <c r="E27" s="385"/>
      <c r="F27" s="385"/>
      <c r="G27" s="393" t="str">
        <f t="shared" si="0"/>
        <v/>
      </c>
      <c r="H27" s="399"/>
      <c r="I27" s="406" t="s">
        <v>14</v>
      </c>
      <c r="J27" s="41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</row>
    <row r="28" spans="1:29" s="298" customFormat="1" ht="20.25" customHeight="1">
      <c r="A28" s="366"/>
      <c r="B28" s="378"/>
      <c r="C28" s="382"/>
      <c r="D28" s="382"/>
      <c r="E28" s="236"/>
      <c r="F28" s="236"/>
      <c r="G28" s="394" t="str">
        <f t="shared" si="0"/>
        <v/>
      </c>
      <c r="H28" s="400"/>
      <c r="I28" s="407" t="s">
        <v>14</v>
      </c>
      <c r="J28" s="413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</row>
    <row r="29" spans="1:29" s="298" customFormat="1" ht="20.25" customHeight="1">
      <c r="A29" s="367"/>
      <c r="H29" s="46"/>
      <c r="I29" s="46"/>
    </row>
    <row r="30" spans="1:29" s="298" customFormat="1" ht="20.25" customHeight="1">
      <c r="A30" s="163"/>
      <c r="H30" s="401"/>
    </row>
    <row r="31" spans="1:29" s="298" customFormat="1" ht="20.25" customHeight="1">
      <c r="A31" s="163"/>
      <c r="B31" s="379"/>
      <c r="C31" s="227"/>
      <c r="D31" s="153"/>
      <c r="E31" s="163"/>
      <c r="F31" s="163"/>
      <c r="G31" s="163"/>
      <c r="H31" s="401"/>
    </row>
    <row r="32" spans="1:29" s="298" customFormat="1" ht="20.25" customHeight="1">
      <c r="A32" s="163"/>
      <c r="B32" s="379"/>
      <c r="C32" s="227"/>
      <c r="D32" s="153"/>
      <c r="E32" s="163"/>
      <c r="F32" s="163"/>
      <c r="G32" s="163"/>
      <c r="H32" s="401"/>
      <c r="I32" s="401"/>
      <c r="J32" s="401"/>
    </row>
    <row r="33" spans="1:256" s="298" customFormat="1" ht="20.25" customHeight="1">
      <c r="A33" s="163"/>
      <c r="B33" s="379"/>
      <c r="C33" s="227"/>
      <c r="D33" s="153"/>
      <c r="E33" s="163"/>
      <c r="F33" s="163"/>
      <c r="G33" s="163"/>
      <c r="H33" s="401"/>
      <c r="I33" s="401"/>
      <c r="J33" s="401"/>
    </row>
    <row r="34" spans="1:256" s="298" customFormat="1" ht="20.25" customHeight="1">
      <c r="A34" s="368"/>
      <c r="B34" s="368"/>
      <c r="C34" s="368"/>
      <c r="D34" s="368"/>
      <c r="E34" s="368"/>
      <c r="F34" s="368"/>
      <c r="G34" s="368"/>
      <c r="H34" s="368"/>
      <c r="I34" s="368"/>
      <c r="J34" s="368"/>
    </row>
    <row r="35" spans="1:256" s="298" customFormat="1" ht="20.25" customHeight="1">
      <c r="A35" s="369"/>
      <c r="B35" s="369"/>
      <c r="C35" s="369"/>
      <c r="D35" s="369"/>
      <c r="E35" s="369"/>
      <c r="F35" s="369"/>
      <c r="G35" s="369"/>
      <c r="H35" s="369"/>
      <c r="I35" s="369"/>
      <c r="J35" s="369"/>
    </row>
    <row r="36" spans="1:256" ht="20.25" customHeight="1">
      <c r="A36" s="370"/>
      <c r="B36" s="110"/>
      <c r="C36" s="110"/>
      <c r="D36" s="110"/>
      <c r="E36" s="386"/>
      <c r="F36" s="389"/>
      <c r="G36" s="389"/>
      <c r="H36" s="298"/>
      <c r="I36" s="46"/>
      <c r="J36" s="46"/>
      <c r="K36" s="298"/>
      <c r="L36" s="298"/>
      <c r="M36" s="298"/>
      <c r="N36" s="298"/>
      <c r="O36" s="298"/>
      <c r="AB36" s="298"/>
    </row>
    <row r="37" spans="1:256" s="5" customFormat="1" ht="15" customHeight="1">
      <c r="A37" s="0"/>
      <c r="B37" s="110"/>
      <c r="C37" s="110"/>
      <c r="D37" s="110"/>
      <c r="E37" s="386"/>
      <c r="F37" s="386"/>
      <c r="G37" s="386"/>
      <c r="H37" s="46"/>
      <c r="I37" s="46"/>
      <c r="J37" s="46"/>
      <c r="K37" s="0"/>
      <c r="L37" s="297"/>
      <c r="M37" s="297"/>
      <c r="N37" s="297"/>
      <c r="O37" s="297"/>
      <c r="AB37" s="297"/>
      <c r="AC37" s="297"/>
    </row>
    <row r="38" spans="1:256" ht="20.25" customHeight="1">
      <c r="A38" s="10"/>
      <c r="B38" s="10"/>
      <c r="C38" s="10"/>
      <c r="D38" s="10"/>
      <c r="E38" s="10"/>
      <c r="F38" s="10"/>
      <c r="G38" s="10"/>
      <c r="H38" s="298"/>
      <c r="I38" s="298"/>
      <c r="J38" s="298"/>
      <c r="K38" s="5"/>
      <c r="L38" s="298"/>
      <c r="M38" s="298"/>
      <c r="N38" s="298"/>
      <c r="O38" s="298"/>
    </row>
    <row r="39" spans="1:256" ht="39.75" customHeight="1">
      <c r="A39" s="10"/>
      <c r="B39" s="10"/>
      <c r="C39" s="10"/>
      <c r="D39" s="10"/>
      <c r="E39" s="10"/>
      <c r="F39" s="10"/>
      <c r="G39" s="10"/>
      <c r="H39" s="298"/>
      <c r="I39" s="298"/>
      <c r="J39" s="298"/>
      <c r="K39" s="10"/>
      <c r="L39" s="10"/>
      <c r="M39" s="10"/>
      <c r="N39" s="10"/>
      <c r="O39" s="10"/>
    </row>
    <row r="40" spans="1:256" ht="20.25" customHeight="1">
      <c r="A40" s="10"/>
      <c r="B40" s="10"/>
      <c r="C40" s="10"/>
      <c r="D40" s="10"/>
      <c r="K40" s="5"/>
      <c r="L40" s="5"/>
      <c r="M40" s="5"/>
      <c r="N40" s="5"/>
      <c r="O40" s="5"/>
    </row>
    <row r="41" spans="1:256" ht="20.25" customHeight="1">
      <c r="A41" s="10"/>
      <c r="B41" s="10"/>
      <c r="C41" s="10"/>
      <c r="D41" s="10"/>
      <c r="K41" s="5"/>
      <c r="L41" s="10"/>
      <c r="M41" s="10"/>
      <c r="N41" s="10"/>
      <c r="O41" s="10"/>
    </row>
    <row r="42" spans="1:256" s="298" customFormat="1" ht="20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5"/>
      <c r="L42" s="5"/>
      <c r="M42" s="5"/>
      <c r="N42" s="5"/>
      <c r="O42" s="5"/>
    </row>
    <row r="43" spans="1:256" s="298" customFormat="1" ht="20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5"/>
      <c r="L43" s="5"/>
      <c r="M43" s="5"/>
      <c r="N43" s="5"/>
      <c r="O43" s="5"/>
    </row>
    <row r="44" spans="1:256" s="298" customFormat="1" ht="34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5"/>
      <c r="L44" s="5"/>
      <c r="M44" s="5"/>
      <c r="N44" s="5"/>
      <c r="O44" s="5"/>
      <c r="AB44" s="1"/>
    </row>
    <row r="45" spans="1:256" s="298" customFormat="1" ht="20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5"/>
      <c r="L45" s="5"/>
      <c r="M45" s="5"/>
      <c r="N45" s="5"/>
      <c r="O45" s="5"/>
    </row>
    <row r="46" spans="1:256" s="298" customFormat="1" ht="20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5"/>
      <c r="L46" s="5"/>
      <c r="M46" s="5"/>
      <c r="N46" s="5"/>
      <c r="O46" s="5"/>
    </row>
    <row r="47" spans="1:256" s="298" customFormat="1" ht="37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5"/>
      <c r="L47" s="5"/>
      <c r="M47" s="5"/>
      <c r="N47" s="5"/>
      <c r="O47" s="5"/>
    </row>
    <row r="48" spans="1:256" s="298" customFormat="1" ht="20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5"/>
      <c r="L48" s="5"/>
      <c r="M48" s="5"/>
      <c r="N48" s="5"/>
      <c r="O48" s="5"/>
    </row>
    <row r="49" spans="1:15" s="298" customFormat="1" ht="20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5"/>
      <c r="M49" s="5"/>
      <c r="N49" s="5"/>
      <c r="O49" s="5"/>
    </row>
    <row r="50" spans="1:15" s="298" customFormat="1" ht="20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5"/>
      <c r="M50" s="5"/>
      <c r="N50" s="5"/>
      <c r="O50" s="5"/>
    </row>
    <row r="51" spans="1:15" s="298" customFormat="1" ht="20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s="298" customFormat="1" ht="37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s="298" customFormat="1" ht="20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298" customFormat="1" ht="20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s="298" customFormat="1" ht="20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s="298" customFormat="1" ht="20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s="5" customFormat="1" ht="20.25" customHeight="1">
      <c r="A58" s="0"/>
      <c r="B58" s="0"/>
      <c r="C58" s="0"/>
      <c r="D58" s="0"/>
      <c r="E58" s="0"/>
      <c r="F58" s="0"/>
      <c r="G58" s="0"/>
      <c r="H58" s="0"/>
      <c r="I58" s="0"/>
      <c r="J58" s="0"/>
      <c r="K58" s="0"/>
      <c r="L58" s="0"/>
      <c r="M58" s="0"/>
      <c r="N58" s="0"/>
      <c r="O58" s="0"/>
    </row>
    <row r="59" spans="1:15" ht="20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s="5" customFormat="1" ht="31.5" customHeight="1">
      <c r="A60" s="0"/>
      <c r="B60" s="0"/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</row>
    <row r="61" spans="1:15" s="5" customFormat="1" ht="57.75" customHeight="1">
      <c r="A61" s="0"/>
      <c r="B61" s="0"/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</row>
    <row r="62" spans="1:15" s="5" customFormat="1" ht="33.75" customHeight="1">
      <c r="A62" s="371"/>
      <c r="B62" s="0"/>
      <c r="C62" s="0"/>
      <c r="D62" s="0"/>
      <c r="E62" s="0"/>
      <c r="F62" s="0"/>
      <c r="G62" s="0"/>
      <c r="H62" s="0"/>
      <c r="I62" s="0"/>
      <c r="J62" s="0"/>
      <c r="K62" s="0"/>
      <c r="L62" s="0"/>
      <c r="M62" s="0"/>
      <c r="N62" s="0"/>
      <c r="O62" s="0"/>
    </row>
    <row r="63" spans="1:15" s="5" customFormat="1" ht="67.5" customHeight="1">
      <c r="A63" s="0"/>
      <c r="B63" s="0"/>
      <c r="C63" s="0"/>
      <c r="D63" s="0"/>
      <c r="E63" s="0"/>
      <c r="F63" s="0"/>
      <c r="G63" s="0"/>
      <c r="H63" s="0"/>
      <c r="I63" s="0"/>
      <c r="J63" s="0"/>
      <c r="K63" s="0"/>
      <c r="L63" s="0"/>
      <c r="M63" s="0"/>
      <c r="N63" s="0"/>
      <c r="O63" s="0"/>
    </row>
    <row r="64" spans="1:15" s="5" customFormat="1" ht="33.75" customHeight="1">
      <c r="A64" s="0"/>
      <c r="B64" s="0"/>
      <c r="C64" s="0"/>
      <c r="D64" s="0"/>
      <c r="E64" s="0"/>
      <c r="F64" s="0"/>
      <c r="G64" s="0"/>
      <c r="H64" s="0"/>
      <c r="I64" s="0"/>
      <c r="J64" s="0"/>
      <c r="K64" s="0"/>
      <c r="L64" s="0"/>
      <c r="M64" s="0"/>
      <c r="N64" s="0"/>
      <c r="O64" s="0"/>
    </row>
    <row r="65" spans="1:15" s="5" customFormat="1" ht="33.75" customHeight="1">
      <c r="A65" s="0"/>
      <c r="B65" s="0"/>
      <c r="C65" s="0"/>
      <c r="D65" s="0"/>
      <c r="E65" s="0"/>
      <c r="F65" s="0"/>
      <c r="G65" s="0"/>
      <c r="H65" s="0"/>
      <c r="I65" s="0"/>
      <c r="J65" s="0"/>
      <c r="K65" s="0"/>
      <c r="L65" s="0"/>
      <c r="M65" s="0"/>
      <c r="N65" s="0"/>
      <c r="O65" s="0"/>
    </row>
    <row r="66" spans="1:15" s="5" customFormat="1" ht="33.75" customHeight="1">
      <c r="A66" s="0"/>
      <c r="B66" s="0"/>
      <c r="C66" s="0"/>
      <c r="D66" s="0"/>
      <c r="E66" s="0"/>
      <c r="F66" s="0"/>
      <c r="G66" s="0"/>
      <c r="H66" s="0"/>
      <c r="I66" s="0"/>
      <c r="J66" s="0"/>
      <c r="K66" s="0"/>
      <c r="L66" s="0"/>
      <c r="M66" s="0"/>
      <c r="N66" s="0"/>
      <c r="O66" s="0"/>
    </row>
    <row r="67" spans="1:15" s="5" customFormat="1" ht="33.75" customHeight="1">
      <c r="A67" s="0"/>
      <c r="B67" s="0"/>
      <c r="C67" s="0"/>
      <c r="D67" s="0"/>
      <c r="E67" s="0"/>
      <c r="F67" s="0"/>
      <c r="G67" s="0"/>
      <c r="H67" s="0"/>
      <c r="I67" s="0"/>
      <c r="J67" s="0"/>
      <c r="K67" s="0"/>
      <c r="L67" s="0"/>
      <c r="M67" s="0"/>
      <c r="N67" s="0"/>
      <c r="O67" s="0"/>
    </row>
    <row r="68" spans="1:15" s="5" customFormat="1" ht="15.75" customHeight="1">
      <c r="A68" s="0"/>
      <c r="B68" s="0"/>
      <c r="C68" s="0"/>
      <c r="D68" s="0"/>
      <c r="E68" s="0"/>
      <c r="F68" s="0"/>
      <c r="G68" s="0"/>
      <c r="H68" s="0"/>
      <c r="I68" s="0"/>
      <c r="J68" s="0"/>
      <c r="K68" s="0"/>
      <c r="L68" s="0"/>
      <c r="M68" s="0"/>
      <c r="N68" s="0"/>
      <c r="O68" s="0"/>
    </row>
    <row r="69" spans="1:15" ht="16.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112" spans="1:1">
      <c r="A112" s="372"/>
    </row>
  </sheetData>
  <protectedRanges>
    <protectedRange sqref="A13:H35 J13:J35 A42:H56 J42:J56" name="範囲1"/>
  </protectedRanges>
  <mergeCells count="29">
    <mergeCell ref="H1:J1"/>
    <mergeCell ref="H2:J2"/>
    <mergeCell ref="H3:J3"/>
    <mergeCell ref="A4:J4"/>
    <mergeCell ref="I5:J5"/>
    <mergeCell ref="H7:J7"/>
    <mergeCell ref="L14:M14"/>
    <mergeCell ref="N14:U14"/>
    <mergeCell ref="V14:W14"/>
    <mergeCell ref="L15:M15"/>
    <mergeCell ref="N15:O15"/>
    <mergeCell ref="P15:Q15"/>
    <mergeCell ref="R15:S15"/>
    <mergeCell ref="T15:U15"/>
    <mergeCell ref="V15:W15"/>
    <mergeCell ref="L16:M16"/>
    <mergeCell ref="N16:O16"/>
    <mergeCell ref="P16:Q16"/>
    <mergeCell ref="R16:S16"/>
    <mergeCell ref="T16:U16"/>
    <mergeCell ref="V16:W16"/>
    <mergeCell ref="A34:J34"/>
    <mergeCell ref="A7:A8"/>
    <mergeCell ref="B7:B8"/>
    <mergeCell ref="C7:C8"/>
    <mergeCell ref="D7:D8"/>
    <mergeCell ref="E7:E8"/>
    <mergeCell ref="F7:G8"/>
    <mergeCell ref="K1:AA12"/>
  </mergeCells>
  <phoneticPr fontId="5"/>
  <conditionalFormatting sqref="H2">
    <cfRule type="cellIs" dxfId="9" priority="2" operator="between">
      <formula>0</formula>
      <formula>0</formula>
    </cfRule>
  </conditionalFormatting>
  <conditionalFormatting sqref="H1:J1">
    <cfRule type="cellIs" dxfId="8" priority="1" operator="between">
      <formula>0</formula>
      <formula>0</formula>
    </cfRule>
  </conditionalFormatting>
  <conditionalFormatting sqref="F9:G28">
    <cfRule type="expression" dxfId="7" priority="3">
      <formula>$H$1=4</formula>
    </cfRule>
  </conditionalFormatting>
  <dataValidations count="5">
    <dataValidation type="textLength" imeMode="disabled" operator="equal" allowBlank="1" showDropDown="0" showInputMessage="1" showErrorMessage="1" errorTitle="文字数エラー" error="登録番号10桁を入力してください" sqref="B9:B28">
      <formula1>10</formula1>
    </dataValidation>
    <dataValidation type="list" imeMode="halfAlpha" operator="equal" allowBlank="1" showDropDown="0" showInputMessage="1" showErrorMessage="1" errorTitle="文字数エラー" error="2桁の英数字で入力してください。" sqref="E9:E28">
      <formula1>"W1,W2,W3,W4"</formula1>
    </dataValidation>
    <dataValidation imeMode="disabled" allowBlank="1" showDropDown="0" showInputMessage="1" showErrorMessage="1" sqref="I5 F5:G5"/>
    <dataValidation type="list" imeMode="halfAlpha" operator="equal" allowBlank="1" showDropDown="0" showInputMessage="1" showErrorMessage="1" errorTitle="文字数エラー" error="2桁の英数字で入力してください。" sqref="F9:F28">
      <formula1>"イ,ロ"</formula1>
    </dataValidation>
    <dataValidation type="custom" imeMode="disabled" allowBlank="1" showDropDown="0" showInputMessage="1" showErrorMessage="1" errorTitle="入力エラー" error="小数点以下第一位を切り捨てで入力して下さい。" sqref="J9:J28 H9:H28">
      <formula1>H9-ROUNDDOWN(H9,0)=0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fitToWidth="1" fitToHeight="1" orientation="landscape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112"/>
  <sheetViews>
    <sheetView view="pageBreakPreview" zoomScale="55" zoomScaleSheetLayoutView="55" workbookViewId="0">
      <selection activeCell="R35" sqref="R35"/>
    </sheetView>
  </sheetViews>
  <sheetFormatPr defaultColWidth="9" defaultRowHeight="13.5"/>
  <cols>
    <col min="1" max="1" width="12.375" style="1" customWidth="1"/>
    <col min="2" max="2" width="18.625" style="1" customWidth="1"/>
    <col min="3" max="4" width="27" style="1" customWidth="1"/>
    <col min="5" max="5" width="9.5" style="1" customWidth="1"/>
    <col min="6" max="6" width="6.125" style="1" customWidth="1"/>
    <col min="7" max="7" width="16.625" style="1" customWidth="1"/>
    <col min="8" max="8" width="10.625" style="1" customWidth="1"/>
    <col min="9" max="9" width="4.5" style="1" customWidth="1"/>
    <col min="10" max="10" width="10.625" style="1" customWidth="1"/>
    <col min="11" max="11" width="3.625" style="1" customWidth="1"/>
    <col min="12" max="27" width="8.625" style="1" customWidth="1"/>
    <col min="28" max="43" width="8.875" style="1" customWidth="1"/>
    <col min="44" max="256" width="9" style="1"/>
  </cols>
  <sheetData>
    <row r="1" spans="1:27" ht="20.25" customHeight="1">
      <c r="A1" s="6" t="s">
        <v>184</v>
      </c>
      <c r="B1" s="335"/>
      <c r="C1" s="335"/>
      <c r="G1" s="22" t="s">
        <v>9</v>
      </c>
      <c r="H1" s="22" t="str">
        <f>'様式ウ｜総括表'!AD5</f>
        <v/>
      </c>
      <c r="I1" s="22"/>
      <c r="J1" s="22"/>
      <c r="K1" s="414" t="s">
        <v>155</v>
      </c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</row>
    <row r="2" spans="1:27" ht="20.25" customHeight="1">
      <c r="G2" s="22" t="s">
        <v>82</v>
      </c>
      <c r="H2" s="22">
        <f>'様式ウ｜総括表'!I4</f>
        <v>0</v>
      </c>
      <c r="I2" s="22"/>
      <c r="J2" s="22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</row>
    <row r="3" spans="1:27" ht="20.25" customHeight="1">
      <c r="F3" s="109"/>
      <c r="G3" s="22" t="s">
        <v>83</v>
      </c>
      <c r="H3" s="22" t="str">
        <f>'様式ウ｜総括表'!I5</f>
        <v>木造</v>
      </c>
      <c r="I3" s="22"/>
      <c r="J3" s="22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</row>
    <row r="4" spans="1:27" ht="20.25" customHeight="1">
      <c r="A4" s="360" t="s">
        <v>194</v>
      </c>
      <c r="B4" s="373"/>
      <c r="C4" s="373"/>
      <c r="D4" s="373"/>
      <c r="E4" s="373"/>
      <c r="F4" s="373"/>
      <c r="G4" s="373"/>
      <c r="H4" s="373"/>
      <c r="I4" s="373"/>
      <c r="J4" s="408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</row>
    <row r="5" spans="1:27" ht="18" customHeight="1">
      <c r="A5" s="186"/>
      <c r="B5" s="186"/>
      <c r="C5" s="186"/>
      <c r="D5" s="186"/>
      <c r="F5" s="422"/>
      <c r="G5" s="264">
        <v>1</v>
      </c>
      <c r="H5" s="163" t="s">
        <v>34</v>
      </c>
      <c r="I5" s="423">
        <v>1</v>
      </c>
      <c r="J5" s="423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</row>
    <row r="6" spans="1:27" ht="20.25" customHeight="1">
      <c r="A6" s="362" t="s">
        <v>147</v>
      </c>
      <c r="B6" s="186"/>
      <c r="C6" s="186"/>
      <c r="D6" s="186"/>
      <c r="E6" s="186"/>
      <c r="F6" s="186"/>
      <c r="G6" s="186"/>
      <c r="H6" s="186"/>
      <c r="I6" s="186"/>
      <c r="J6" s="186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</row>
    <row r="7" spans="1:27" ht="15" customHeight="1">
      <c r="A7" s="199" t="s">
        <v>18</v>
      </c>
      <c r="B7" s="374" t="s">
        <v>148</v>
      </c>
      <c r="C7" s="374" t="s">
        <v>41</v>
      </c>
      <c r="D7" s="374" t="s">
        <v>149</v>
      </c>
      <c r="E7" s="383" t="s">
        <v>29</v>
      </c>
      <c r="F7" s="388" t="s">
        <v>150</v>
      </c>
      <c r="G7" s="390"/>
      <c r="H7" s="396" t="s">
        <v>152</v>
      </c>
      <c r="I7" s="403"/>
      <c r="J7" s="409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</row>
    <row r="8" spans="1:27" ht="20.25" customHeight="1">
      <c r="A8" s="363"/>
      <c r="B8" s="375"/>
      <c r="C8" s="375"/>
      <c r="D8" s="375"/>
      <c r="E8" s="384"/>
      <c r="F8" s="384"/>
      <c r="G8" s="391"/>
      <c r="H8" s="397" t="s">
        <v>153</v>
      </c>
      <c r="I8" s="404" t="s">
        <v>14</v>
      </c>
      <c r="J8" s="410" t="s">
        <v>154</v>
      </c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</row>
    <row r="9" spans="1:27" ht="20.25" customHeight="1">
      <c r="A9" s="364"/>
      <c r="B9" s="376"/>
      <c r="C9" s="380"/>
      <c r="D9" s="380"/>
      <c r="E9" s="233"/>
      <c r="F9" s="233"/>
      <c r="G9" s="392" t="str">
        <f t="shared" ref="G9:G28" si="0">IFERROR(VLOOKUP(F9,$AB$19:$AC$20,2,0),"")</f>
        <v/>
      </c>
      <c r="H9" s="398"/>
      <c r="I9" s="405" t="s">
        <v>14</v>
      </c>
      <c r="J9" s="411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</row>
    <row r="10" spans="1:27" ht="20.25" customHeight="1">
      <c r="A10" s="365"/>
      <c r="B10" s="377"/>
      <c r="C10" s="381"/>
      <c r="D10" s="381"/>
      <c r="E10" s="385"/>
      <c r="F10" s="385"/>
      <c r="G10" s="393" t="str">
        <f t="shared" si="0"/>
        <v/>
      </c>
      <c r="H10" s="399"/>
      <c r="I10" s="406" t="s">
        <v>14</v>
      </c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</row>
    <row r="11" spans="1:27" ht="20.25" customHeight="1">
      <c r="A11" s="365"/>
      <c r="B11" s="377"/>
      <c r="C11" s="381"/>
      <c r="D11" s="381"/>
      <c r="E11" s="385"/>
      <c r="F11" s="385"/>
      <c r="G11" s="393" t="str">
        <f t="shared" si="0"/>
        <v/>
      </c>
      <c r="H11" s="399"/>
      <c r="I11" s="406" t="s">
        <v>14</v>
      </c>
      <c r="J11" s="412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</row>
    <row r="12" spans="1:27" ht="20.25" customHeight="1">
      <c r="A12" s="365"/>
      <c r="B12" s="377"/>
      <c r="C12" s="381"/>
      <c r="D12" s="381"/>
      <c r="E12" s="385"/>
      <c r="F12" s="385"/>
      <c r="G12" s="393" t="str">
        <f t="shared" si="0"/>
        <v/>
      </c>
      <c r="H12" s="399"/>
      <c r="I12" s="406" t="s">
        <v>14</v>
      </c>
      <c r="J12" s="412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</row>
    <row r="13" spans="1:27" s="298" customFormat="1" ht="20.25" customHeight="1">
      <c r="A13" s="365"/>
      <c r="B13" s="377"/>
      <c r="C13" s="381"/>
      <c r="D13" s="381"/>
      <c r="E13" s="385"/>
      <c r="F13" s="385"/>
      <c r="G13" s="393" t="str">
        <f t="shared" si="0"/>
        <v/>
      </c>
      <c r="H13" s="399"/>
      <c r="I13" s="406" t="s">
        <v>14</v>
      </c>
      <c r="J13" s="412"/>
      <c r="K13" s="172"/>
      <c r="L13" s="415" t="s">
        <v>156</v>
      </c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</row>
    <row r="14" spans="1:27" s="298" customFormat="1" ht="20.25" customHeight="1">
      <c r="A14" s="365"/>
      <c r="B14" s="377"/>
      <c r="C14" s="381"/>
      <c r="D14" s="381"/>
      <c r="E14" s="385"/>
      <c r="F14" s="385"/>
      <c r="G14" s="393" t="str">
        <f t="shared" si="0"/>
        <v/>
      </c>
      <c r="H14" s="399"/>
      <c r="I14" s="406" t="s">
        <v>14</v>
      </c>
      <c r="J14" s="412"/>
      <c r="K14" s="172"/>
      <c r="L14" s="416" t="s">
        <v>157</v>
      </c>
      <c r="M14" s="420"/>
      <c r="N14" s="417" t="s">
        <v>140</v>
      </c>
      <c r="O14" s="417"/>
      <c r="P14" s="417"/>
      <c r="Q14" s="417"/>
      <c r="R14" s="417"/>
      <c r="S14" s="417"/>
      <c r="T14" s="417"/>
      <c r="U14" s="417"/>
      <c r="V14" s="417" t="s">
        <v>53</v>
      </c>
      <c r="W14" s="417"/>
      <c r="X14" s="172"/>
      <c r="Y14" s="172"/>
      <c r="Z14" s="172"/>
      <c r="AA14" s="172"/>
    </row>
    <row r="15" spans="1:27" s="298" customFormat="1" ht="20.25" customHeight="1">
      <c r="A15" s="365"/>
      <c r="B15" s="377"/>
      <c r="C15" s="381"/>
      <c r="D15" s="381"/>
      <c r="E15" s="385"/>
      <c r="F15" s="385"/>
      <c r="G15" s="393" t="str">
        <f t="shared" si="0"/>
        <v/>
      </c>
      <c r="H15" s="399"/>
      <c r="I15" s="406" t="s">
        <v>14</v>
      </c>
      <c r="J15" s="412"/>
      <c r="K15" s="172"/>
      <c r="L15" s="417" t="s">
        <v>29</v>
      </c>
      <c r="M15" s="417"/>
      <c r="N15" s="418" t="s">
        <v>163</v>
      </c>
      <c r="O15" s="418"/>
      <c r="P15" s="418" t="s">
        <v>49</v>
      </c>
      <c r="Q15" s="418"/>
      <c r="R15" s="418" t="s">
        <v>166</v>
      </c>
      <c r="S15" s="418"/>
      <c r="T15" s="418" t="s">
        <v>168</v>
      </c>
      <c r="U15" s="418"/>
      <c r="V15" s="418" t="s">
        <v>51</v>
      </c>
      <c r="W15" s="418"/>
      <c r="X15" s="172"/>
      <c r="Y15" s="172"/>
      <c r="Z15" s="172"/>
      <c r="AA15" s="172"/>
    </row>
    <row r="16" spans="1:27" s="298" customFormat="1" ht="20.25" customHeight="1">
      <c r="A16" s="365"/>
      <c r="B16" s="377"/>
      <c r="C16" s="381"/>
      <c r="D16" s="381"/>
      <c r="E16" s="385"/>
      <c r="F16" s="385"/>
      <c r="G16" s="393" t="str">
        <f t="shared" si="0"/>
        <v/>
      </c>
      <c r="H16" s="399"/>
      <c r="I16" s="406" t="s">
        <v>14</v>
      </c>
      <c r="J16" s="412"/>
      <c r="K16" s="172"/>
      <c r="L16" s="418" t="s">
        <v>158</v>
      </c>
      <c r="M16" s="418"/>
      <c r="N16" s="418" t="s">
        <v>151</v>
      </c>
      <c r="O16" s="418"/>
      <c r="P16" s="418" t="s">
        <v>164</v>
      </c>
      <c r="Q16" s="418"/>
      <c r="R16" s="418" t="s">
        <v>167</v>
      </c>
      <c r="S16" s="418"/>
      <c r="T16" s="418" t="s">
        <v>170</v>
      </c>
      <c r="U16" s="418"/>
      <c r="V16" s="418" t="s">
        <v>171</v>
      </c>
      <c r="W16" s="418"/>
      <c r="X16" s="172"/>
      <c r="Y16" s="172"/>
      <c r="Z16" s="172"/>
      <c r="AA16" s="172"/>
    </row>
    <row r="17" spans="1:29" s="298" customFormat="1" ht="20.25" customHeight="1">
      <c r="A17" s="365"/>
      <c r="B17" s="377"/>
      <c r="C17" s="381"/>
      <c r="D17" s="381"/>
      <c r="E17" s="385"/>
      <c r="F17" s="385"/>
      <c r="G17" s="393" t="str">
        <f t="shared" si="0"/>
        <v/>
      </c>
      <c r="H17" s="399"/>
      <c r="I17" s="406" t="s">
        <v>14</v>
      </c>
      <c r="J17" s="41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</row>
    <row r="18" spans="1:29" s="298" customFormat="1" ht="20.25" customHeight="1">
      <c r="A18" s="365"/>
      <c r="B18" s="377"/>
      <c r="C18" s="381"/>
      <c r="D18" s="381"/>
      <c r="E18" s="385"/>
      <c r="F18" s="385"/>
      <c r="G18" s="393" t="str">
        <f t="shared" si="0"/>
        <v/>
      </c>
      <c r="H18" s="399"/>
      <c r="I18" s="406" t="s">
        <v>14</v>
      </c>
      <c r="J18" s="412"/>
      <c r="K18" s="172"/>
      <c r="L18" s="298" t="s">
        <v>99</v>
      </c>
      <c r="X18" s="172"/>
      <c r="Y18" s="172"/>
      <c r="Z18" s="172"/>
      <c r="AA18" s="172"/>
    </row>
    <row r="19" spans="1:29" s="298" customFormat="1" ht="20.25" customHeight="1">
      <c r="A19" s="365"/>
      <c r="B19" s="377"/>
      <c r="C19" s="381"/>
      <c r="D19" s="381"/>
      <c r="E19" s="385"/>
      <c r="F19" s="385"/>
      <c r="G19" s="393" t="str">
        <f t="shared" si="0"/>
        <v/>
      </c>
      <c r="H19" s="399"/>
      <c r="I19" s="406" t="s">
        <v>14</v>
      </c>
      <c r="J19" s="412"/>
      <c r="K19" s="172"/>
      <c r="L19" s="419" t="s">
        <v>159</v>
      </c>
      <c r="M19" s="421" t="s">
        <v>161</v>
      </c>
      <c r="X19" s="172"/>
      <c r="Y19" s="172"/>
      <c r="Z19" s="172"/>
      <c r="AA19" s="172"/>
      <c r="AB19" s="419" t="s">
        <v>159</v>
      </c>
      <c r="AC19" s="421" t="s">
        <v>172</v>
      </c>
    </row>
    <row r="20" spans="1:29" s="298" customFormat="1" ht="20.25" customHeight="1">
      <c r="A20" s="365"/>
      <c r="B20" s="377"/>
      <c r="C20" s="381"/>
      <c r="D20" s="381"/>
      <c r="E20" s="385"/>
      <c r="F20" s="385"/>
      <c r="G20" s="393" t="str">
        <f t="shared" si="0"/>
        <v/>
      </c>
      <c r="H20" s="399"/>
      <c r="I20" s="406" t="s">
        <v>14</v>
      </c>
      <c r="J20" s="412"/>
      <c r="K20" s="172"/>
      <c r="L20" s="127" t="s">
        <v>160</v>
      </c>
      <c r="M20" s="46" t="s">
        <v>162</v>
      </c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27" t="s">
        <v>160</v>
      </c>
      <c r="AC20" s="46" t="s">
        <v>173</v>
      </c>
    </row>
    <row r="21" spans="1:29" s="298" customFormat="1" ht="20.25" customHeight="1">
      <c r="A21" s="365"/>
      <c r="B21" s="377"/>
      <c r="C21" s="381"/>
      <c r="D21" s="381"/>
      <c r="E21" s="385"/>
      <c r="F21" s="385"/>
      <c r="G21" s="393" t="str">
        <f t="shared" si="0"/>
        <v/>
      </c>
      <c r="H21" s="399"/>
      <c r="I21" s="406" t="s">
        <v>14</v>
      </c>
      <c r="J21" s="41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</row>
    <row r="22" spans="1:29" s="298" customFormat="1" ht="20.25" customHeight="1">
      <c r="A22" s="365"/>
      <c r="B22" s="377"/>
      <c r="C22" s="381"/>
      <c r="D22" s="381"/>
      <c r="E22" s="385"/>
      <c r="F22" s="385"/>
      <c r="G22" s="393" t="str">
        <f t="shared" si="0"/>
        <v/>
      </c>
      <c r="H22" s="399"/>
      <c r="I22" s="406" t="s">
        <v>14</v>
      </c>
      <c r="J22" s="41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</row>
    <row r="23" spans="1:29" s="298" customFormat="1" ht="20.25" customHeight="1">
      <c r="A23" s="365"/>
      <c r="B23" s="377"/>
      <c r="C23" s="381"/>
      <c r="D23" s="381"/>
      <c r="E23" s="385"/>
      <c r="F23" s="385"/>
      <c r="G23" s="393" t="str">
        <f t="shared" si="0"/>
        <v/>
      </c>
      <c r="H23" s="399"/>
      <c r="I23" s="406" t="s">
        <v>14</v>
      </c>
      <c r="J23" s="41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</row>
    <row r="24" spans="1:29" s="298" customFormat="1" ht="23.25" customHeight="1">
      <c r="A24" s="365"/>
      <c r="B24" s="377"/>
      <c r="C24" s="381"/>
      <c r="D24" s="381"/>
      <c r="E24" s="385"/>
      <c r="F24" s="385"/>
      <c r="G24" s="393" t="str">
        <f t="shared" si="0"/>
        <v/>
      </c>
      <c r="H24" s="399"/>
      <c r="I24" s="406" t="s">
        <v>14</v>
      </c>
      <c r="J24" s="41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</row>
    <row r="25" spans="1:29" s="298" customFormat="1" ht="20.25" customHeight="1">
      <c r="A25" s="365"/>
      <c r="B25" s="377"/>
      <c r="C25" s="381"/>
      <c r="D25" s="381"/>
      <c r="E25" s="385"/>
      <c r="F25" s="385"/>
      <c r="G25" s="393" t="str">
        <f t="shared" si="0"/>
        <v/>
      </c>
      <c r="H25" s="399"/>
      <c r="I25" s="406" t="s">
        <v>14</v>
      </c>
      <c r="J25" s="41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</row>
    <row r="26" spans="1:29" s="298" customFormat="1" ht="20.25" customHeight="1">
      <c r="A26" s="365"/>
      <c r="B26" s="377"/>
      <c r="C26" s="381"/>
      <c r="D26" s="381"/>
      <c r="E26" s="385"/>
      <c r="F26" s="385"/>
      <c r="G26" s="393" t="str">
        <f t="shared" si="0"/>
        <v/>
      </c>
      <c r="H26" s="399"/>
      <c r="I26" s="406" t="s">
        <v>14</v>
      </c>
      <c r="J26" s="41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</row>
    <row r="27" spans="1:29" s="298" customFormat="1" ht="20.25" customHeight="1">
      <c r="A27" s="365"/>
      <c r="B27" s="377"/>
      <c r="C27" s="381"/>
      <c r="D27" s="381"/>
      <c r="E27" s="385"/>
      <c r="F27" s="385"/>
      <c r="G27" s="393" t="str">
        <f t="shared" si="0"/>
        <v/>
      </c>
      <c r="H27" s="399"/>
      <c r="I27" s="406" t="s">
        <v>14</v>
      </c>
      <c r="J27" s="41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</row>
    <row r="28" spans="1:29" s="298" customFormat="1" ht="20.25" customHeight="1">
      <c r="A28" s="366"/>
      <c r="B28" s="378"/>
      <c r="C28" s="382"/>
      <c r="D28" s="382"/>
      <c r="E28" s="236"/>
      <c r="F28" s="236"/>
      <c r="G28" s="394" t="str">
        <f t="shared" si="0"/>
        <v/>
      </c>
      <c r="H28" s="400"/>
      <c r="I28" s="407" t="s">
        <v>14</v>
      </c>
      <c r="J28" s="413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</row>
    <row r="29" spans="1:29" s="298" customFormat="1" ht="20.25" customHeight="1">
      <c r="A29" s="367"/>
      <c r="H29" s="46"/>
      <c r="I29" s="46"/>
    </row>
    <row r="30" spans="1:29" s="298" customFormat="1" ht="20.25" customHeight="1">
      <c r="A30" s="163"/>
      <c r="H30" s="401"/>
    </row>
    <row r="31" spans="1:29" s="298" customFormat="1" ht="20.25" customHeight="1">
      <c r="A31" s="163"/>
      <c r="B31" s="379"/>
      <c r="C31" s="227"/>
      <c r="D31" s="153"/>
      <c r="E31" s="163"/>
      <c r="F31" s="163"/>
      <c r="G31" s="163"/>
      <c r="H31" s="401"/>
    </row>
    <row r="32" spans="1:29" s="298" customFormat="1" ht="20.25" customHeight="1">
      <c r="A32" s="163"/>
      <c r="B32" s="379"/>
      <c r="C32" s="227"/>
      <c r="D32" s="153"/>
      <c r="E32" s="163"/>
      <c r="F32" s="163"/>
      <c r="G32" s="163"/>
      <c r="H32" s="401"/>
      <c r="I32" s="401"/>
      <c r="J32" s="401"/>
    </row>
    <row r="33" spans="1:256" s="298" customFormat="1" ht="20.25" customHeight="1">
      <c r="A33" s="163"/>
      <c r="B33" s="379"/>
      <c r="C33" s="227"/>
      <c r="D33" s="153"/>
      <c r="E33" s="163"/>
      <c r="F33" s="163"/>
      <c r="G33" s="163"/>
      <c r="H33" s="401"/>
      <c r="I33" s="401"/>
      <c r="J33" s="401"/>
    </row>
    <row r="34" spans="1:256" s="298" customFormat="1" ht="20.25" customHeight="1">
      <c r="A34" s="368"/>
      <c r="B34" s="368"/>
      <c r="C34" s="368"/>
      <c r="D34" s="368"/>
      <c r="E34" s="368"/>
      <c r="F34" s="368"/>
      <c r="G34" s="368"/>
      <c r="H34" s="368"/>
      <c r="I34" s="368"/>
      <c r="J34" s="368"/>
    </row>
    <row r="35" spans="1:256" s="298" customFormat="1" ht="20.25" customHeight="1">
      <c r="A35" s="369"/>
      <c r="B35" s="369"/>
      <c r="C35" s="369"/>
      <c r="D35" s="369"/>
      <c r="E35" s="369"/>
      <c r="F35" s="369"/>
      <c r="G35" s="369"/>
      <c r="H35" s="369"/>
      <c r="I35" s="369"/>
      <c r="J35" s="369"/>
    </row>
    <row r="36" spans="1:256" ht="20.25" customHeight="1">
      <c r="A36" s="370"/>
      <c r="B36" s="110"/>
      <c r="C36" s="110"/>
      <c r="D36" s="110"/>
      <c r="E36" s="386"/>
      <c r="F36" s="389"/>
      <c r="G36" s="389"/>
      <c r="H36" s="298"/>
      <c r="I36" s="46"/>
      <c r="J36" s="46"/>
      <c r="K36" s="298"/>
      <c r="L36" s="298"/>
      <c r="M36" s="298"/>
      <c r="N36" s="298"/>
      <c r="O36" s="298"/>
      <c r="AB36" s="298"/>
    </row>
    <row r="37" spans="1:256" s="5" customFormat="1" ht="15" customHeight="1">
      <c r="A37" s="0"/>
      <c r="B37" s="110"/>
      <c r="C37" s="110"/>
      <c r="D37" s="110"/>
      <c r="E37" s="386"/>
      <c r="F37" s="386"/>
      <c r="G37" s="386"/>
      <c r="H37" s="46"/>
      <c r="I37" s="46"/>
      <c r="J37" s="46"/>
      <c r="K37" s="0"/>
      <c r="L37" s="297"/>
      <c r="M37" s="297"/>
      <c r="N37" s="297"/>
      <c r="O37" s="297"/>
      <c r="AB37" s="297"/>
      <c r="AC37" s="297"/>
    </row>
    <row r="38" spans="1:256" ht="20.25" customHeight="1">
      <c r="A38" s="10"/>
      <c r="B38" s="10"/>
      <c r="C38" s="10"/>
      <c r="D38" s="10"/>
      <c r="E38" s="10"/>
      <c r="F38" s="10"/>
      <c r="G38" s="10"/>
      <c r="H38" s="298"/>
      <c r="I38" s="298"/>
      <c r="J38" s="298"/>
      <c r="K38" s="5"/>
      <c r="L38" s="298"/>
      <c r="M38" s="298"/>
      <c r="N38" s="298"/>
      <c r="O38" s="298"/>
    </row>
    <row r="39" spans="1:256" ht="39.75" customHeight="1">
      <c r="A39" s="10"/>
      <c r="B39" s="10"/>
      <c r="C39" s="10"/>
      <c r="D39" s="10"/>
      <c r="E39" s="10"/>
      <c r="F39" s="10"/>
      <c r="G39" s="10"/>
      <c r="H39" s="298"/>
      <c r="I39" s="298"/>
      <c r="J39" s="298"/>
      <c r="K39" s="10"/>
      <c r="L39" s="10"/>
      <c r="M39" s="10"/>
      <c r="N39" s="10"/>
      <c r="O39" s="10"/>
    </row>
    <row r="40" spans="1:256" ht="20.25" customHeight="1">
      <c r="A40" s="10"/>
      <c r="B40" s="10"/>
      <c r="C40" s="10"/>
      <c r="D40" s="10"/>
      <c r="K40" s="5"/>
      <c r="L40" s="5"/>
      <c r="M40" s="5"/>
      <c r="N40" s="5"/>
      <c r="O40" s="5"/>
    </row>
    <row r="41" spans="1:256" ht="20.25" customHeight="1">
      <c r="A41" s="10"/>
      <c r="B41" s="10"/>
      <c r="C41" s="10"/>
      <c r="D41" s="10"/>
      <c r="K41" s="5"/>
      <c r="L41" s="10"/>
      <c r="M41" s="10"/>
      <c r="N41" s="10"/>
      <c r="O41" s="10"/>
    </row>
    <row r="42" spans="1:256" s="298" customFormat="1" ht="20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5"/>
      <c r="L42" s="5"/>
      <c r="M42" s="5"/>
      <c r="N42" s="5"/>
      <c r="O42" s="5"/>
    </row>
    <row r="43" spans="1:256" s="298" customFormat="1" ht="20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5"/>
      <c r="L43" s="5"/>
      <c r="M43" s="5"/>
      <c r="N43" s="5"/>
      <c r="O43" s="5"/>
    </row>
    <row r="44" spans="1:256" s="298" customFormat="1" ht="34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5"/>
      <c r="L44" s="5"/>
      <c r="M44" s="5"/>
      <c r="N44" s="5"/>
      <c r="O44" s="5"/>
      <c r="AB44" s="1"/>
    </row>
    <row r="45" spans="1:256" s="298" customFormat="1" ht="20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5"/>
      <c r="L45" s="5"/>
      <c r="M45" s="5"/>
      <c r="N45" s="5"/>
      <c r="O45" s="5"/>
    </row>
    <row r="46" spans="1:256" s="298" customFormat="1" ht="20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5"/>
      <c r="L46" s="5"/>
      <c r="M46" s="5"/>
      <c r="N46" s="5"/>
      <c r="O46" s="5"/>
    </row>
    <row r="47" spans="1:256" s="298" customFormat="1" ht="37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5"/>
      <c r="L47" s="5"/>
      <c r="M47" s="5"/>
      <c r="N47" s="5"/>
      <c r="O47" s="5"/>
    </row>
    <row r="48" spans="1:256" s="298" customFormat="1" ht="20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5"/>
      <c r="L48" s="5"/>
      <c r="M48" s="5"/>
      <c r="N48" s="5"/>
      <c r="O48" s="5"/>
    </row>
    <row r="49" spans="1:15" s="298" customFormat="1" ht="20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5"/>
      <c r="M49" s="5"/>
      <c r="N49" s="5"/>
      <c r="O49" s="5"/>
    </row>
    <row r="50" spans="1:15" s="298" customFormat="1" ht="20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5"/>
      <c r="M50" s="5"/>
      <c r="N50" s="5"/>
      <c r="O50" s="5"/>
    </row>
    <row r="51" spans="1:15" s="298" customFormat="1" ht="20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s="298" customFormat="1" ht="37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s="298" customFormat="1" ht="20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298" customFormat="1" ht="20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s="298" customFormat="1" ht="20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s="298" customFormat="1" ht="20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s="5" customFormat="1" ht="20.25" customHeight="1">
      <c r="A58" s="0"/>
      <c r="B58" s="0"/>
      <c r="C58" s="0"/>
      <c r="D58" s="0"/>
      <c r="E58" s="0"/>
      <c r="F58" s="0"/>
      <c r="G58" s="0"/>
      <c r="H58" s="0"/>
      <c r="I58" s="0"/>
      <c r="J58" s="0"/>
      <c r="K58" s="0"/>
      <c r="L58" s="0"/>
      <c r="M58" s="0"/>
      <c r="N58" s="0"/>
      <c r="O58" s="0"/>
    </row>
    <row r="59" spans="1:15" ht="20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s="5" customFormat="1" ht="31.5" customHeight="1">
      <c r="A60" s="0"/>
      <c r="B60" s="0"/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</row>
    <row r="61" spans="1:15" s="5" customFormat="1" ht="57.75" customHeight="1">
      <c r="A61" s="0"/>
      <c r="B61" s="0"/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</row>
    <row r="62" spans="1:15" s="5" customFormat="1" ht="33.75" customHeight="1">
      <c r="A62" s="371"/>
      <c r="B62" s="0"/>
      <c r="C62" s="0"/>
      <c r="D62" s="0"/>
      <c r="E62" s="0"/>
      <c r="F62" s="0"/>
      <c r="G62" s="0"/>
      <c r="H62" s="0"/>
      <c r="I62" s="0"/>
      <c r="J62" s="0"/>
      <c r="K62" s="0"/>
      <c r="L62" s="0"/>
      <c r="M62" s="0"/>
      <c r="N62" s="0"/>
      <c r="O62" s="0"/>
    </row>
    <row r="63" spans="1:15" s="5" customFormat="1" ht="67.5" customHeight="1">
      <c r="A63" s="0"/>
      <c r="B63" s="0"/>
      <c r="C63" s="0"/>
      <c r="D63" s="0"/>
      <c r="E63" s="0"/>
      <c r="F63" s="0"/>
      <c r="G63" s="0"/>
      <c r="H63" s="0"/>
      <c r="I63" s="0"/>
      <c r="J63" s="0"/>
      <c r="K63" s="0"/>
      <c r="L63" s="0"/>
      <c r="M63" s="0"/>
      <c r="N63" s="0"/>
      <c r="O63" s="0"/>
    </row>
    <row r="64" spans="1:15" s="5" customFormat="1" ht="33.75" customHeight="1">
      <c r="A64" s="0"/>
      <c r="B64" s="0"/>
      <c r="C64" s="0"/>
      <c r="D64" s="0"/>
      <c r="E64" s="0"/>
      <c r="F64" s="0"/>
      <c r="G64" s="0"/>
      <c r="H64" s="0"/>
      <c r="I64" s="0"/>
      <c r="J64" s="0"/>
      <c r="K64" s="0"/>
      <c r="L64" s="0"/>
      <c r="M64" s="0"/>
      <c r="N64" s="0"/>
      <c r="O64" s="0"/>
    </row>
    <row r="65" spans="1:15" s="5" customFormat="1" ht="33.75" customHeight="1">
      <c r="A65" s="0"/>
      <c r="B65" s="0"/>
      <c r="C65" s="0"/>
      <c r="D65" s="0"/>
      <c r="E65" s="0"/>
      <c r="F65" s="0"/>
      <c r="G65" s="0"/>
      <c r="H65" s="0"/>
      <c r="I65" s="0"/>
      <c r="J65" s="0"/>
      <c r="K65" s="0"/>
      <c r="L65" s="0"/>
      <c r="M65" s="0"/>
      <c r="N65" s="0"/>
      <c r="O65" s="0"/>
    </row>
    <row r="66" spans="1:15" s="5" customFormat="1" ht="33.75" customHeight="1">
      <c r="A66" s="0"/>
      <c r="B66" s="0"/>
      <c r="C66" s="0"/>
      <c r="D66" s="0"/>
      <c r="E66" s="0"/>
      <c r="F66" s="0"/>
      <c r="G66" s="0"/>
      <c r="H66" s="0"/>
      <c r="I66" s="0"/>
      <c r="J66" s="0"/>
      <c r="K66" s="0"/>
      <c r="L66" s="0"/>
      <c r="M66" s="0"/>
      <c r="N66" s="0"/>
      <c r="O66" s="0"/>
    </row>
    <row r="67" spans="1:15" s="5" customFormat="1" ht="33.75" customHeight="1">
      <c r="A67" s="0"/>
      <c r="B67" s="0"/>
      <c r="C67" s="0"/>
      <c r="D67" s="0"/>
      <c r="E67" s="0"/>
      <c r="F67" s="0"/>
      <c r="G67" s="0"/>
      <c r="H67" s="0"/>
      <c r="I67" s="0"/>
      <c r="J67" s="0"/>
      <c r="K67" s="0"/>
      <c r="L67" s="0"/>
      <c r="M67" s="0"/>
      <c r="N67" s="0"/>
      <c r="O67" s="0"/>
    </row>
    <row r="68" spans="1:15" s="5" customFormat="1" ht="15.75" customHeight="1">
      <c r="A68" s="0"/>
      <c r="B68" s="0"/>
      <c r="C68" s="0"/>
      <c r="D68" s="0"/>
      <c r="E68" s="0"/>
      <c r="F68" s="0"/>
      <c r="G68" s="0"/>
      <c r="H68" s="0"/>
      <c r="I68" s="0"/>
      <c r="J68" s="0"/>
      <c r="K68" s="0"/>
      <c r="L68" s="0"/>
      <c r="M68" s="0"/>
      <c r="N68" s="0"/>
      <c r="O68" s="0"/>
    </row>
    <row r="69" spans="1:15" ht="16.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112" spans="1:1">
      <c r="A112" s="372"/>
    </row>
  </sheetData>
  <protectedRanges>
    <protectedRange sqref="A13:H35 J13:J35 A42:H56 J42:J56" name="範囲1"/>
  </protectedRanges>
  <mergeCells count="29">
    <mergeCell ref="H1:J1"/>
    <mergeCell ref="H2:J2"/>
    <mergeCell ref="H3:J3"/>
    <mergeCell ref="A4:J4"/>
    <mergeCell ref="I5:J5"/>
    <mergeCell ref="H7:J7"/>
    <mergeCell ref="L14:M14"/>
    <mergeCell ref="N14:U14"/>
    <mergeCell ref="V14:W14"/>
    <mergeCell ref="L15:M15"/>
    <mergeCell ref="N15:O15"/>
    <mergeCell ref="P15:Q15"/>
    <mergeCell ref="R15:S15"/>
    <mergeCell ref="T15:U15"/>
    <mergeCell ref="V15:W15"/>
    <mergeCell ref="L16:M16"/>
    <mergeCell ref="N16:O16"/>
    <mergeCell ref="P16:Q16"/>
    <mergeCell ref="R16:S16"/>
    <mergeCell ref="T16:U16"/>
    <mergeCell ref="V16:W16"/>
    <mergeCell ref="A34:J34"/>
    <mergeCell ref="A7:A8"/>
    <mergeCell ref="B7:B8"/>
    <mergeCell ref="C7:C8"/>
    <mergeCell ref="D7:D8"/>
    <mergeCell ref="E7:E8"/>
    <mergeCell ref="F7:G8"/>
    <mergeCell ref="K1:AA12"/>
  </mergeCells>
  <phoneticPr fontId="5"/>
  <conditionalFormatting sqref="H2">
    <cfRule type="cellIs" dxfId="6" priority="2" operator="between">
      <formula>0</formula>
      <formula>0</formula>
    </cfRule>
  </conditionalFormatting>
  <conditionalFormatting sqref="H1:J1">
    <cfRule type="cellIs" dxfId="5" priority="1" operator="between">
      <formula>0</formula>
      <formula>0</formula>
    </cfRule>
  </conditionalFormatting>
  <conditionalFormatting sqref="F9:G28">
    <cfRule type="expression" dxfId="4" priority="3">
      <formula>$H$1=4</formula>
    </cfRule>
  </conditionalFormatting>
  <dataValidations count="5">
    <dataValidation type="textLength" imeMode="disabled" operator="equal" allowBlank="1" showDropDown="0" showInputMessage="1" showErrorMessage="1" errorTitle="文字数エラー" error="登録番号10桁を入力してください" sqref="B9:B28">
      <formula1>10</formula1>
    </dataValidation>
    <dataValidation type="list" imeMode="halfAlpha" operator="equal" allowBlank="1" showDropDown="0" showInputMessage="1" showErrorMessage="1" errorTitle="文字数エラー" error="2桁の英数字で入力してください。" sqref="F9:F28">
      <formula1>"イ,ロ"</formula1>
    </dataValidation>
    <dataValidation type="custom" imeMode="disabled" allowBlank="1" showDropDown="0" showInputMessage="1" showErrorMessage="1" errorTitle="入力エラー" error="小数点以下第一位を切り捨てで入力して下さい。" sqref="J9:J28 H9:H28">
      <formula1>H9-ROUNDDOWN(H9,0)=0</formula1>
    </dataValidation>
    <dataValidation type="list" imeMode="halfAlpha" operator="equal" allowBlank="1" showDropDown="0" showInputMessage="1" showErrorMessage="1" errorTitle="文字数エラー" error="2桁の英数字で入力してください。" sqref="E9:E28">
      <formula1>"W5"</formula1>
    </dataValidation>
    <dataValidation imeMode="disabled" allowBlank="1" showDropDown="0" showInputMessage="1" showErrorMessage="1" sqref="I5 F5:G5"/>
  </dataValidations>
  <printOptions horizontalCentered="1"/>
  <pageMargins left="0.31496062992125984" right="0.31496062992125984" top="0.55118110236220474" bottom="0.35433070866141736" header="0.31496062992125984" footer="0.31496062992125984"/>
  <pageSetup paperSize="9" fitToWidth="1" fitToHeight="1" orientation="landscape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175"/>
  <sheetViews>
    <sheetView view="pageBreakPreview" zoomScale="70" zoomScaleSheetLayoutView="70" workbookViewId="0"/>
  </sheetViews>
  <sheetFormatPr defaultColWidth="9" defaultRowHeight="13.5"/>
  <cols>
    <col min="1" max="1" width="24.5" style="1" customWidth="1"/>
    <col min="2" max="2" width="31.5" style="1" customWidth="1"/>
    <col min="3" max="3" width="18.875" style="1" customWidth="1"/>
    <col min="4" max="4" width="19.875" style="1" customWidth="1"/>
    <col min="5" max="5" width="15.25" style="1" customWidth="1"/>
    <col min="6" max="6" width="10.875" style="1" customWidth="1"/>
    <col min="7" max="7" width="18" style="1" customWidth="1"/>
    <col min="8" max="8" width="3.625" style="1" customWidth="1"/>
    <col min="9" max="9" width="13.5" style="1" customWidth="1"/>
    <col min="10" max="21" width="11" style="1" customWidth="1"/>
    <col min="22" max="23" width="5.75" style="1" bestFit="1" customWidth="1"/>
    <col min="24" max="34" width="3.625" style="1" customWidth="1"/>
    <col min="35" max="256" width="9" style="1"/>
  </cols>
  <sheetData>
    <row r="1" spans="1:32" ht="18" customHeight="1">
      <c r="A1" s="6" t="s">
        <v>184</v>
      </c>
      <c r="B1" s="335"/>
      <c r="E1" s="22" t="s">
        <v>82</v>
      </c>
      <c r="F1" s="22"/>
      <c r="G1" s="22">
        <f>'様式ウ｜総括表'!I4</f>
        <v>0</v>
      </c>
      <c r="H1" s="22"/>
      <c r="I1" s="295" t="s">
        <v>192</v>
      </c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484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2" ht="18" customHeight="1">
      <c r="E2" s="22" t="s">
        <v>83</v>
      </c>
      <c r="F2" s="22"/>
      <c r="G2" s="22" t="str">
        <f>'様式ウ｜総括表'!I5</f>
        <v>木造</v>
      </c>
      <c r="H2" s="22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483"/>
      <c r="V2" s="5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2" ht="18" customHeight="1"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483"/>
      <c r="V3" s="5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2" ht="18" customHeight="1">
      <c r="A4" s="424" t="s">
        <v>188</v>
      </c>
      <c r="B4" s="424"/>
      <c r="C4" s="424"/>
      <c r="D4" s="424"/>
      <c r="E4" s="424"/>
      <c r="F4" s="424"/>
      <c r="G4" s="424"/>
      <c r="H4" s="424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483"/>
      <c r="V4" s="5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1:32" ht="18" customHeight="1">
      <c r="A5" s="186"/>
      <c r="B5" s="186"/>
      <c r="C5" s="186"/>
      <c r="D5" s="186"/>
      <c r="F5" s="186"/>
      <c r="G5" s="186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483"/>
      <c r="V5" s="5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1:32" ht="18" customHeight="1">
      <c r="D6" s="37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483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ht="18" customHeight="1">
      <c r="D7" s="19"/>
      <c r="E7" s="19"/>
      <c r="F7" s="19"/>
      <c r="G7" s="19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483"/>
      <c r="V7" s="5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32" ht="18" customHeight="1">
      <c r="C8" s="5"/>
      <c r="E8" s="5"/>
      <c r="F8" s="5"/>
      <c r="G8" s="467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483"/>
      <c r="V8" s="5"/>
      <c r="W8" s="46"/>
      <c r="X8" s="46"/>
      <c r="Y8" s="46"/>
      <c r="Z8" s="46"/>
      <c r="AA8" s="46"/>
      <c r="AB8" s="46"/>
      <c r="AC8" s="46"/>
      <c r="AD8" s="46"/>
      <c r="AE8" s="46"/>
      <c r="AF8" s="46"/>
    </row>
    <row r="9" spans="1:32" ht="18" customHeight="1">
      <c r="B9" s="37"/>
      <c r="C9" s="442"/>
      <c r="D9" s="442"/>
      <c r="E9" s="442"/>
      <c r="F9" s="442"/>
      <c r="G9" s="442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483"/>
      <c r="V9" s="5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32" ht="38.25" customHeight="1">
      <c r="A10" s="342" t="s">
        <v>41</v>
      </c>
      <c r="B10" s="435" t="s">
        <v>175</v>
      </c>
      <c r="C10" s="443" t="s">
        <v>176</v>
      </c>
      <c r="D10" s="374" t="s">
        <v>178</v>
      </c>
      <c r="E10" s="455" t="s">
        <v>179</v>
      </c>
      <c r="F10" s="460" t="s">
        <v>180</v>
      </c>
      <c r="G10" s="374" t="s">
        <v>181</v>
      </c>
      <c r="H10" s="47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483"/>
      <c r="V10" s="5"/>
      <c r="W10" s="46"/>
      <c r="X10" s="46"/>
      <c r="Y10" s="46"/>
      <c r="Z10" s="46"/>
      <c r="AA10" s="46"/>
      <c r="AB10" s="46"/>
      <c r="AC10" s="46"/>
      <c r="AD10" s="46"/>
      <c r="AE10" s="46"/>
      <c r="AF10" s="46"/>
    </row>
    <row r="11" spans="1:32" ht="18" customHeight="1">
      <c r="A11" s="364"/>
      <c r="B11" s="436"/>
      <c r="C11" s="444"/>
      <c r="D11" s="376"/>
      <c r="E11" s="456"/>
      <c r="F11" s="461" t="str">
        <f>IF(E11="","",IF(E11&gt;=$D$17,"OK","NG"))</f>
        <v/>
      </c>
      <c r="G11" s="468"/>
      <c r="H11" s="476" t="s">
        <v>182</v>
      </c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483"/>
      <c r="W11" s="46"/>
      <c r="X11" s="46"/>
      <c r="Y11" s="46"/>
      <c r="Z11" s="46"/>
      <c r="AA11" s="46"/>
      <c r="AB11" s="46"/>
      <c r="AC11" s="46"/>
      <c r="AD11" s="46"/>
      <c r="AE11" s="46"/>
      <c r="AF11" s="46"/>
    </row>
    <row r="12" spans="1:32" s="298" customFormat="1" ht="18" customHeight="1">
      <c r="A12" s="365"/>
      <c r="B12" s="437"/>
      <c r="C12" s="445"/>
      <c r="D12" s="377"/>
      <c r="E12" s="457"/>
      <c r="F12" s="462" t="str">
        <f>IF(E12="","",IF(E12&gt;=$D$17,"OK","NG"))</f>
        <v/>
      </c>
      <c r="G12" s="469"/>
      <c r="H12" s="477" t="s">
        <v>182</v>
      </c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483"/>
      <c r="V12" s="1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2" s="298" customFormat="1" ht="18" customHeight="1">
      <c r="A13" s="365"/>
      <c r="B13" s="437"/>
      <c r="C13" s="445"/>
      <c r="D13" s="377"/>
      <c r="E13" s="457"/>
      <c r="F13" s="462" t="str">
        <f>IF(E13="","",IF(E13&gt;=$D$17,"OK","NG"))</f>
        <v/>
      </c>
      <c r="G13" s="469"/>
      <c r="H13" s="477" t="s">
        <v>182</v>
      </c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483"/>
      <c r="V13" s="1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1:32" s="298" customFormat="1" ht="18" customHeight="1">
      <c r="A14" s="365"/>
      <c r="B14" s="437"/>
      <c r="C14" s="445"/>
      <c r="D14" s="377"/>
      <c r="E14" s="457"/>
      <c r="F14" s="462" t="str">
        <f>IF(E14="","",IF(E14&gt;=$D$17,"OK","NG"))</f>
        <v/>
      </c>
      <c r="G14" s="469"/>
      <c r="H14" s="477" t="s">
        <v>182</v>
      </c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483"/>
      <c r="V14" s="1"/>
      <c r="W14" s="46"/>
      <c r="X14" s="46"/>
      <c r="Y14" s="46"/>
      <c r="Z14" s="46"/>
      <c r="AA14" s="46"/>
      <c r="AB14" s="46"/>
      <c r="AC14" s="46"/>
      <c r="AD14" s="46"/>
      <c r="AE14" s="46"/>
      <c r="AF14" s="46"/>
    </row>
    <row r="15" spans="1:32" s="298" customFormat="1" ht="18" customHeight="1">
      <c r="A15" s="425"/>
      <c r="B15" s="438"/>
      <c r="C15" s="446"/>
      <c r="D15" s="451"/>
      <c r="E15" s="458"/>
      <c r="F15" s="463" t="str">
        <f>IF(E15="","",IF(E15&gt;=$D$17,"OK","NG"))</f>
        <v/>
      </c>
      <c r="G15" s="470"/>
      <c r="H15" s="478" t="s">
        <v>182</v>
      </c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1"/>
      <c r="W15" s="46"/>
      <c r="X15" s="46"/>
      <c r="Y15" s="46"/>
      <c r="Z15" s="46"/>
      <c r="AA15" s="46"/>
      <c r="AB15" s="46"/>
      <c r="AC15" s="46"/>
      <c r="AD15" s="46"/>
      <c r="AE15" s="46"/>
      <c r="AF15" s="46"/>
    </row>
    <row r="16" spans="1:32" s="298" customFormat="1" ht="18" customHeight="1">
      <c r="A16" s="426" t="s">
        <v>174</v>
      </c>
      <c r="B16" s="439"/>
      <c r="C16" s="439"/>
      <c r="D16" s="439"/>
      <c r="E16" s="439"/>
      <c r="F16" s="439"/>
      <c r="G16" s="471" t="str">
        <f>IF(SUM(G11:G15)=0,"",SUM(G11:G15))</f>
        <v/>
      </c>
      <c r="H16" s="479" t="s">
        <v>10</v>
      </c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1"/>
    </row>
    <row r="17" spans="1:256" ht="32.25" customHeight="1">
      <c r="A17" s="5"/>
      <c r="C17" s="447" t="s">
        <v>177</v>
      </c>
      <c r="D17" s="452">
        <v>2.2999999999999998</v>
      </c>
      <c r="E17" s="459" t="s">
        <v>80</v>
      </c>
      <c r="F17" s="464" t="str">
        <f>IF(F11="","",IF(COUNTIF(F11:F15,"NG"),"NG","OK"))</f>
        <v/>
      </c>
      <c r="G17" s="472"/>
      <c r="H17" s="480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</row>
    <row r="18" spans="1:256" s="5" customFormat="1" ht="18" customHeight="1">
      <c r="A18" s="370"/>
      <c r="C18" s="144"/>
      <c r="D18" s="386"/>
      <c r="E18" s="163"/>
      <c r="F18" s="163"/>
      <c r="G18" s="163"/>
      <c r="H18" s="16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</row>
    <row r="19" spans="1:256" s="1" customFormat="1" ht="18" customHeight="1">
      <c r="A19" s="427"/>
      <c r="C19" s="448"/>
      <c r="D19" s="442"/>
      <c r="E19" s="442"/>
      <c r="F19" s="442"/>
      <c r="G19" s="442"/>
      <c r="H19" s="442"/>
      <c r="I19" s="427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</row>
    <row r="20" spans="1:256" s="1" customFormat="1" ht="36" customHeight="1">
      <c r="A20" s="428" t="s">
        <v>189</v>
      </c>
      <c r="B20" s="37"/>
      <c r="D20" s="453" t="s">
        <v>165</v>
      </c>
      <c r="F20" s="465" t="s">
        <v>98</v>
      </c>
      <c r="G20" s="473"/>
      <c r="H20" s="473"/>
    </row>
    <row r="21" spans="1:256" s="1" customFormat="1" ht="37.5" customHeight="1">
      <c r="A21" s="429" t="s">
        <v>190</v>
      </c>
      <c r="B21" s="440"/>
      <c r="C21" s="449"/>
      <c r="D21" s="454" t="s">
        <v>191</v>
      </c>
      <c r="F21" s="178" t="s">
        <v>108</v>
      </c>
      <c r="G21" s="321"/>
      <c r="H21" s="481"/>
      <c r="Y21" s="485"/>
      <c r="Z21" s="485"/>
    </row>
    <row r="22" spans="1:256" s="1" customFormat="1" ht="37.5" customHeight="1">
      <c r="A22" s="163"/>
      <c r="F22" s="466" t="str">
        <f>IF(G16="","",IF(G16&lt;=150000,G16,150000))</f>
        <v/>
      </c>
      <c r="G22" s="474"/>
      <c r="H22" s="482" t="s">
        <v>10</v>
      </c>
    </row>
    <row r="23" spans="1:256" s="5" customFormat="1" ht="20.25" customHeight="1">
      <c r="A23" s="163"/>
    </row>
    <row r="24" spans="1:256" s="5" customFormat="1" ht="20.25" customHeight="1">
      <c r="A24" s="430"/>
    </row>
    <row r="25" spans="1:256" s="5" customFormat="1" ht="20.25" customHeight="1">
      <c r="A25" s="430"/>
    </row>
    <row r="26" spans="1:256" s="5" customFormat="1" ht="30" customHeight="1">
      <c r="A26" s="430"/>
      <c r="B26" s="430"/>
      <c r="C26" s="430"/>
      <c r="D26" s="430"/>
      <c r="I26" s="0"/>
    </row>
    <row r="27" spans="1:256" ht="27" customHeight="1">
      <c r="A27" s="432"/>
      <c r="B27" s="441"/>
      <c r="C27" s="450"/>
      <c r="D27" s="450"/>
      <c r="E27" s="450"/>
      <c r="F27" s="450"/>
      <c r="G27" s="450"/>
    </row>
    <row r="28" spans="1:256" ht="13.5" customHeight="1">
      <c r="A28" s="432"/>
      <c r="B28" s="441"/>
      <c r="C28" s="450"/>
      <c r="D28" s="450"/>
      <c r="E28" s="450"/>
      <c r="F28" s="450"/>
      <c r="G28" s="450"/>
    </row>
    <row r="29" spans="1:256" ht="13.5" customHeight="1">
      <c r="A29" s="432"/>
      <c r="F29" s="450"/>
      <c r="G29" s="450"/>
    </row>
    <row r="30" spans="1:256" ht="13.5" customHeight="1">
      <c r="A30" s="432"/>
      <c r="F30" s="450"/>
      <c r="G30" s="450"/>
    </row>
    <row r="31" spans="1:256" ht="13.5" customHeight="1">
      <c r="A31" s="432"/>
      <c r="F31" s="450"/>
      <c r="G31" s="441"/>
    </row>
    <row r="32" spans="1:256" ht="13.5" customHeight="1">
      <c r="A32" s="432"/>
      <c r="B32" s="441"/>
      <c r="C32" s="450"/>
      <c r="D32" s="450"/>
      <c r="E32" s="450"/>
      <c r="F32" s="450"/>
      <c r="G32" s="450"/>
    </row>
    <row r="33" spans="1:8" ht="13.5" customHeight="1">
      <c r="A33" s="432"/>
      <c r="B33" s="441"/>
      <c r="C33" s="450"/>
      <c r="D33" s="450"/>
      <c r="E33" s="450"/>
      <c r="F33" s="450"/>
      <c r="G33" s="450"/>
    </row>
    <row r="34" spans="1:8" ht="13.5" customHeight="1">
      <c r="A34" s="432"/>
      <c r="B34" s="441"/>
      <c r="C34" s="450"/>
      <c r="D34" s="450"/>
      <c r="E34" s="450"/>
      <c r="F34" s="450"/>
      <c r="G34" s="450"/>
    </row>
    <row r="35" spans="1:8" ht="13.5" customHeight="1">
      <c r="A35" s="432"/>
      <c r="B35" s="441"/>
      <c r="C35" s="450"/>
      <c r="D35" s="450"/>
      <c r="E35" s="450"/>
      <c r="F35" s="450"/>
      <c r="G35" s="450"/>
    </row>
    <row r="36" spans="1:8" ht="13.5" customHeight="1">
      <c r="A36" s="432"/>
      <c r="B36" s="441"/>
      <c r="C36" s="450"/>
      <c r="D36" s="450"/>
      <c r="E36" s="450"/>
      <c r="F36" s="450"/>
      <c r="G36" s="450"/>
    </row>
    <row r="37" spans="1:8" ht="13.5" customHeight="1">
      <c r="A37" s="432"/>
      <c r="B37" s="441"/>
      <c r="C37" s="450"/>
      <c r="D37" s="450"/>
      <c r="E37" s="450"/>
      <c r="F37" s="450"/>
      <c r="G37" s="450"/>
    </row>
    <row r="38" spans="1:8" ht="13.5" customHeight="1">
      <c r="A38" s="432"/>
      <c r="B38" s="441"/>
      <c r="C38" s="450"/>
      <c r="D38" s="450"/>
      <c r="E38" s="450"/>
      <c r="F38" s="450"/>
      <c r="G38" s="450"/>
    </row>
    <row r="39" spans="1:8" ht="13.5" customHeight="1">
      <c r="A39" s="432"/>
      <c r="B39" s="441"/>
      <c r="C39" s="450"/>
      <c r="D39" s="450"/>
      <c r="E39" s="450"/>
      <c r="F39" s="450"/>
      <c r="G39" s="450"/>
    </row>
    <row r="40" spans="1:8" ht="13.5" customHeight="1">
      <c r="A40" s="432"/>
      <c r="B40" s="441"/>
      <c r="C40" s="450"/>
      <c r="D40" s="450"/>
      <c r="E40" s="450"/>
      <c r="F40" s="450"/>
      <c r="G40" s="450"/>
    </row>
    <row r="41" spans="1:8" ht="13.5" customHeight="1">
      <c r="A41" s="432"/>
      <c r="B41" s="441"/>
      <c r="C41" s="450"/>
      <c r="D41" s="450"/>
      <c r="E41" s="450"/>
      <c r="F41" s="450"/>
      <c r="G41" s="450"/>
    </row>
    <row r="42" spans="1:8" ht="13.5" customHeight="1">
      <c r="A42" s="432"/>
      <c r="B42" s="441"/>
      <c r="C42" s="450"/>
      <c r="D42" s="450"/>
      <c r="E42" s="450"/>
      <c r="F42" s="450"/>
      <c r="G42" s="450"/>
    </row>
    <row r="43" spans="1:8" ht="13.5" customHeight="1">
      <c r="A43" s="432"/>
      <c r="B43" s="441"/>
      <c r="C43" s="450"/>
      <c r="D43" s="450"/>
      <c r="E43" s="450"/>
      <c r="F43" s="450"/>
      <c r="G43" s="450"/>
    </row>
    <row r="44" spans="1:8" ht="13.5" customHeight="1">
      <c r="A44" s="432"/>
      <c r="B44" s="441"/>
      <c r="C44" s="450"/>
      <c r="D44" s="450"/>
      <c r="E44" s="450"/>
      <c r="F44" s="450"/>
      <c r="G44" s="450"/>
    </row>
    <row r="45" spans="1:8" ht="13.5" customHeight="1">
      <c r="A45" s="432"/>
      <c r="B45" s="441"/>
      <c r="C45" s="450"/>
      <c r="D45" s="450"/>
      <c r="E45" s="450"/>
      <c r="F45" s="450"/>
      <c r="G45" s="450"/>
    </row>
    <row r="46" spans="1:8" ht="13.5" customHeight="1">
      <c r="A46" s="432"/>
      <c r="B46" s="441"/>
      <c r="C46" s="450"/>
      <c r="D46" s="450"/>
      <c r="E46" s="450"/>
      <c r="F46" s="450"/>
      <c r="G46" s="450"/>
    </row>
    <row r="47" spans="1:8" ht="13.5" customHeight="1">
      <c r="A47" s="431"/>
      <c r="B47" s="441"/>
      <c r="C47" s="450"/>
      <c r="D47" s="450"/>
      <c r="E47" s="450"/>
      <c r="F47" s="450"/>
      <c r="G47" s="450"/>
      <c r="H47" s="5"/>
    </row>
    <row r="48" spans="1:8" ht="13.5" customHeight="1">
      <c r="A48" s="431"/>
      <c r="B48" s="441"/>
      <c r="C48" s="450"/>
      <c r="D48" s="450"/>
      <c r="E48" s="450"/>
      <c r="F48" s="450"/>
      <c r="G48" s="450"/>
      <c r="H48" s="5"/>
    </row>
    <row r="49" spans="1:16" ht="13.5" customHeight="1">
      <c r="A49" s="433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s="5" customFormat="1" ht="13.5" customHeight="1">
      <c r="A50" s="434"/>
      <c r="B50" s="434"/>
      <c r="C50" s="434"/>
      <c r="D50" s="434"/>
      <c r="E50" s="434"/>
      <c r="F50" s="434"/>
      <c r="G50" s="434"/>
    </row>
    <row r="51" spans="1:16" s="5" customFormat="1" ht="13.5" customHeight="1">
      <c r="A51" s="434"/>
      <c r="B51" s="434"/>
      <c r="C51" s="434"/>
      <c r="D51" s="434"/>
      <c r="E51" s="434"/>
      <c r="F51" s="434"/>
      <c r="G51" s="434"/>
      <c r="I51" s="0"/>
      <c r="J51" s="0"/>
      <c r="K51" s="0"/>
      <c r="L51" s="0"/>
      <c r="M51" s="0"/>
      <c r="N51" s="0"/>
      <c r="O51" s="0"/>
      <c r="P51" s="0"/>
    </row>
    <row r="52" spans="1:16" ht="13.5" customHeight="1"/>
    <row r="53" spans="1:16" ht="13.5" customHeight="1"/>
    <row r="54" spans="1:16" ht="13.5" customHeight="1"/>
    <row r="55" spans="1:16" ht="13.5" customHeight="1"/>
    <row r="56" spans="1:16" ht="13.5" customHeight="1"/>
    <row r="57" spans="1:16" ht="13.5" customHeight="1"/>
    <row r="58" spans="1:16" ht="13.5" customHeight="1"/>
    <row r="59" spans="1:16" ht="13.5" customHeight="1"/>
    <row r="60" spans="1:16" ht="13.5" customHeight="1"/>
    <row r="61" spans="1:16" ht="13.5" customHeight="1"/>
    <row r="62" spans="1:16" ht="13.5" customHeight="1"/>
    <row r="63" spans="1:16" ht="13.5" customHeight="1">
      <c r="A63" s="5"/>
      <c r="B63" s="5"/>
      <c r="C63" s="5"/>
      <c r="D63" s="5"/>
      <c r="E63" s="5"/>
      <c r="F63" s="5"/>
      <c r="G63" s="5"/>
      <c r="H63" s="5"/>
      <c r="K63" s="231"/>
    </row>
    <row r="64" spans="1:16" ht="13.5" customHeight="1">
      <c r="A64" s="5"/>
      <c r="B64" s="5"/>
      <c r="C64" s="5"/>
      <c r="D64" s="5"/>
      <c r="E64" s="5"/>
      <c r="F64" s="5"/>
      <c r="G64" s="5"/>
      <c r="H64" s="5"/>
      <c r="I64" s="298"/>
      <c r="J64" s="298"/>
      <c r="K64" s="298"/>
      <c r="L64" s="298"/>
      <c r="M64" s="298"/>
      <c r="N64" s="298"/>
      <c r="O64" s="298"/>
      <c r="P64" s="298"/>
    </row>
    <row r="65" spans="1:16" s="298" customFormat="1" ht="13.5" customHeight="1">
      <c r="I65" s="5"/>
      <c r="J65" s="5"/>
      <c r="K65" s="5"/>
      <c r="L65" s="5"/>
      <c r="M65" s="5"/>
      <c r="N65" s="5"/>
      <c r="O65" s="5"/>
      <c r="P65" s="5"/>
    </row>
    <row r="66" spans="1:16" s="5" customFormat="1" ht="13.5" customHeight="1"/>
    <row r="67" spans="1:16" s="5" customFormat="1" ht="13.5" customHeight="1"/>
    <row r="68" spans="1:16" s="5" customFormat="1" ht="13.5" customHeight="1"/>
    <row r="69" spans="1:16" s="5" customFormat="1" ht="13.5" customHeight="1">
      <c r="I69" s="0"/>
      <c r="J69" s="0"/>
      <c r="K69" s="0"/>
      <c r="L69" s="0"/>
      <c r="M69" s="0"/>
      <c r="N69" s="0"/>
      <c r="O69" s="0"/>
      <c r="P69" s="0"/>
    </row>
    <row r="70" spans="1:16" ht="13.5" customHeight="1"/>
    <row r="71" spans="1:16" ht="13.5" customHeight="1"/>
    <row r="72" spans="1:16" ht="13.5" customHeight="1"/>
    <row r="73" spans="1:16" ht="13.5" customHeight="1"/>
    <row r="74" spans="1:16" ht="13.5" customHeight="1"/>
    <row r="75" spans="1:16" ht="13.5" customHeight="1"/>
    <row r="76" spans="1:16" ht="13.5" customHeight="1">
      <c r="I76" s="298"/>
      <c r="J76" s="298"/>
      <c r="K76" s="298"/>
      <c r="L76" s="298"/>
      <c r="M76" s="298"/>
      <c r="N76" s="298"/>
      <c r="O76" s="298"/>
      <c r="P76" s="298"/>
    </row>
    <row r="77" spans="1:16" s="298" customFormat="1" ht="13.5" customHeight="1"/>
    <row r="78" spans="1:16" s="298" customFormat="1" ht="13.5" customHeight="1">
      <c r="I78" s="10"/>
      <c r="J78" s="10"/>
      <c r="K78" s="10"/>
      <c r="L78" s="10"/>
      <c r="M78" s="10"/>
      <c r="N78" s="10"/>
      <c r="O78" s="10"/>
      <c r="P78" s="10"/>
    </row>
    <row r="79" spans="1:16" ht="13.5" customHeight="1">
      <c r="A79" s="5"/>
      <c r="B79" s="5"/>
      <c r="C79" s="5"/>
      <c r="D79" s="5"/>
      <c r="E79" s="5"/>
      <c r="F79" s="5"/>
      <c r="G79" s="5"/>
      <c r="H79" s="5"/>
    </row>
    <row r="80" spans="1:16" ht="13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5" customFormat="1" ht="13.5" customHeight="1"/>
    <row r="82" spans="1:16" s="5" customFormat="1" ht="13.5" customHeight="1"/>
    <row r="83" spans="1:16" s="5" customFormat="1" ht="13.5" customHeight="1"/>
    <row r="84" spans="1:16" s="5" customFormat="1" ht="13.5" customHeight="1">
      <c r="I84" s="0"/>
      <c r="J84" s="0"/>
      <c r="K84" s="0"/>
      <c r="L84" s="0"/>
      <c r="M84" s="0"/>
      <c r="N84" s="0"/>
      <c r="O84" s="0"/>
      <c r="P84" s="0"/>
    </row>
    <row r="85" spans="1:16" ht="13.5" customHeight="1">
      <c r="A85" s="430"/>
      <c r="B85" s="430"/>
      <c r="C85" s="430"/>
      <c r="D85" s="430"/>
      <c r="E85" s="430"/>
      <c r="F85" s="430"/>
      <c r="G85" s="430"/>
      <c r="H85" s="5"/>
    </row>
    <row r="86" spans="1:16" ht="13.5" customHeight="1">
      <c r="A86" s="430"/>
      <c r="B86" s="430"/>
      <c r="C86" s="430"/>
      <c r="D86" s="430"/>
      <c r="E86" s="430"/>
      <c r="F86" s="430"/>
      <c r="G86" s="430"/>
      <c r="H86" s="5"/>
      <c r="I86" s="5"/>
      <c r="J86" s="5"/>
      <c r="K86" s="5"/>
      <c r="L86" s="5"/>
      <c r="M86" s="5"/>
      <c r="N86" s="5"/>
      <c r="O86" s="5"/>
      <c r="P86" s="5"/>
    </row>
    <row r="87" spans="1:16" s="5" customFormat="1" ht="13.5" customHeight="1">
      <c r="A87" s="369"/>
      <c r="B87" s="369"/>
      <c r="C87" s="369"/>
      <c r="D87" s="369"/>
      <c r="E87" s="369"/>
      <c r="F87" s="369"/>
      <c r="G87" s="369"/>
      <c r="I87" s="0"/>
      <c r="J87" s="0"/>
      <c r="K87" s="0"/>
      <c r="L87" s="0"/>
      <c r="M87" s="0"/>
      <c r="N87" s="0"/>
      <c r="O87" s="0"/>
      <c r="P87" s="0"/>
    </row>
    <row r="88" spans="1:16" ht="13.5" customHeight="1">
      <c r="A88" s="370"/>
      <c r="B88" s="163"/>
      <c r="C88" s="163"/>
      <c r="D88" s="163"/>
      <c r="E88" s="163"/>
      <c r="F88" s="163"/>
      <c r="G88" s="163"/>
    </row>
    <row r="89" spans="1:16" ht="13.5" customHeight="1"/>
    <row r="118" spans="1:1">
      <c r="A118" s="231"/>
    </row>
    <row r="160" spans="1:1">
      <c r="A160" s="372"/>
    </row>
    <row r="175" spans="1:1">
      <c r="A175" s="372"/>
    </row>
  </sheetData>
  <protectedRanges>
    <protectedRange sqref="A12:G16" name="範囲1"/>
  </protectedRanges>
  <mergeCells count="11">
    <mergeCell ref="E1:F1"/>
    <mergeCell ref="G1:H1"/>
    <mergeCell ref="E2:F2"/>
    <mergeCell ref="G2:H2"/>
    <mergeCell ref="A4:H4"/>
    <mergeCell ref="G10:H10"/>
    <mergeCell ref="F20:H20"/>
    <mergeCell ref="A21:C21"/>
    <mergeCell ref="F21:H21"/>
    <mergeCell ref="F22:G22"/>
    <mergeCell ref="I1:T14"/>
  </mergeCells>
  <phoneticPr fontId="5"/>
  <conditionalFormatting sqref="G8">
    <cfRule type="expression" dxfId="3" priority="4">
      <formula>AND(COUNTA($B$16:$B$35)&gt;0,$D$10="□")</formula>
    </cfRule>
  </conditionalFormatting>
  <conditionalFormatting sqref="G1:H1">
    <cfRule type="cellIs" dxfId="2" priority="3" operator="between">
      <formula>0</formula>
      <formula>0</formula>
    </cfRule>
  </conditionalFormatting>
  <conditionalFormatting sqref="F17 H17">
    <cfRule type="cellIs" dxfId="1" priority="2" operator="equal">
      <formula>"NG"</formula>
    </cfRule>
  </conditionalFormatting>
  <conditionalFormatting sqref="F11:F15">
    <cfRule type="cellIs" dxfId="0" priority="1" operator="equal">
      <formula>"NG"</formula>
    </cfRule>
  </conditionalFormatting>
  <dataValidations count="2">
    <dataValidation type="list" allowBlank="1" showDropDown="0" showInputMessage="1" showErrorMessage="1" sqref="G8">
      <formula1>"□,■"</formula1>
    </dataValidation>
    <dataValidation imeMode="disabled" operator="greaterThanOrEqual" allowBlank="1" showDropDown="0" showInputMessage="1" showErrorMessage="1" errorTitle="入力エラー" error="0以上の整数値を入力してください" sqref="G11:H15"/>
  </dataValidations>
  <printOptions horizontalCentered="1"/>
  <pageMargins left="0.31496062992125984" right="0.31496062992125984" top="0.55118110236220474" bottom="0.35433070866141736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様式ウ｜総括表</vt:lpstr>
      <vt:lpstr>様式エ｜明細書【天井】</vt:lpstr>
      <vt:lpstr>様式エ｜明細書【外壁】</vt:lpstr>
      <vt:lpstr>様式エ｜明細書【床】</vt:lpstr>
      <vt:lpstr>様式エ｜明細書【窓（カバー工法窓取付・外窓交換）】</vt:lpstr>
      <vt:lpstr>様式エ｜明細書【窓（内窓取付）】</vt:lpstr>
      <vt:lpstr>様式エ｜明細書【ドア】</vt:lpstr>
    </vt:vector>
  </TitlesOfParts>
  <Company>福岡県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福岡県</dc:creator>
  <cp:lastModifiedBy>470126</cp:lastModifiedBy>
  <cp:lastPrinted>2022-06-08T04:40:14Z</cp:lastPrinted>
  <dcterms:created xsi:type="dcterms:W3CDTF">2022-05-22T16:38:50Z</dcterms:created>
  <dcterms:modified xsi:type="dcterms:W3CDTF">2023-08-09T04:34:35Z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2023-08-09T04:34:35Z</vt:filetime>
  </property>
</Properties>
</file>