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総合評価\"/>
    </mc:Choice>
  </mc:AlternateContent>
  <bookViews>
    <workbookView xWindow="0" yWindow="0" windowWidth="19200" windowHeight="11805" activeTab="2"/>
  </bookViews>
  <sheets>
    <sheet name="様式（公表用）" sheetId="4" r:id="rId1"/>
    <sheet name="様式（聴取）" sheetId="13" r:id="rId2"/>
    <sheet name="様式 (入力)" sheetId="12" r:id="rId3"/>
  </sheets>
  <definedNames>
    <definedName name="_xlnm._FilterDatabase" localSheetId="2" hidden="1">'様式 (入力)'!$A$13:$AL$23</definedName>
    <definedName name="_xlnm._FilterDatabase" localSheetId="0" hidden="1">'様式（公表用）'!$A$25:$AY$35</definedName>
    <definedName name="_xlnm._FilterDatabase" localSheetId="1" hidden="1">'様式（聴取）'!$A$25:$BE$35</definedName>
    <definedName name="_xlnm.Print_Area" localSheetId="2">'様式 (入力)'!$A$1:$AK$43</definedName>
    <definedName name="_xlnm.Print_Area" localSheetId="0">'様式（公表用）'!$A$1:$AM$37</definedName>
    <definedName name="_xlnm.Print_Area" localSheetId="1">'様式（聴取）'!$A$1:$AM$40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2" l="1"/>
  <c r="F38" i="12"/>
  <c r="W4" i="4" l="1"/>
  <c r="BD35" i="4"/>
  <c r="BC35" i="4"/>
  <c r="BB35" i="4"/>
  <c r="BA35" i="4"/>
  <c r="AZ35" i="4"/>
  <c r="AU35" i="4"/>
  <c r="AT35" i="4"/>
  <c r="AR35" i="4"/>
  <c r="AQ35" i="4"/>
  <c r="AS35" i="4" s="1"/>
  <c r="AN35" i="4"/>
  <c r="AM35" i="4"/>
  <c r="AL35" i="4"/>
  <c r="AK35" i="4"/>
  <c r="AJ35" i="4"/>
  <c r="AI35" i="4"/>
  <c r="AH35" i="4"/>
  <c r="AG35" i="4"/>
  <c r="AF35" i="4"/>
  <c r="AE35" i="4"/>
  <c r="AD35" i="4"/>
  <c r="AC35" i="4"/>
  <c r="Z35" i="4"/>
  <c r="W35" i="4"/>
  <c r="T35" i="4"/>
  <c r="P35" i="4"/>
  <c r="M35" i="4"/>
  <c r="J35" i="4"/>
  <c r="G35" i="4"/>
  <c r="C35" i="4"/>
  <c r="B35" i="4"/>
  <c r="BD34" i="4"/>
  <c r="BC34" i="4"/>
  <c r="BB34" i="4"/>
  <c r="BA34" i="4"/>
  <c r="AZ34" i="4"/>
  <c r="AU34" i="4"/>
  <c r="AT34" i="4"/>
  <c r="AR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Z34" i="4"/>
  <c r="W34" i="4"/>
  <c r="T34" i="4"/>
  <c r="P34" i="4"/>
  <c r="M34" i="4"/>
  <c r="J34" i="4"/>
  <c r="G34" i="4"/>
  <c r="C34" i="4"/>
  <c r="B34" i="4"/>
  <c r="BD33" i="4"/>
  <c r="BC33" i="4"/>
  <c r="BB33" i="4"/>
  <c r="BA33" i="4"/>
  <c r="AZ33" i="4"/>
  <c r="AU33" i="4"/>
  <c r="AT33" i="4"/>
  <c r="AR33" i="4"/>
  <c r="AM33" i="4"/>
  <c r="AN33" i="4" s="1"/>
  <c r="AL33" i="4"/>
  <c r="AK33" i="4"/>
  <c r="AJ33" i="4"/>
  <c r="AI33" i="4"/>
  <c r="AH33" i="4"/>
  <c r="AG33" i="4"/>
  <c r="AF33" i="4"/>
  <c r="AE33" i="4"/>
  <c r="AD33" i="4"/>
  <c r="AC33" i="4"/>
  <c r="Z33" i="4"/>
  <c r="W33" i="4"/>
  <c r="T33" i="4"/>
  <c r="P33" i="4"/>
  <c r="M33" i="4"/>
  <c r="J33" i="4"/>
  <c r="G33" i="4"/>
  <c r="C33" i="4"/>
  <c r="B33" i="4"/>
  <c r="BD32" i="4"/>
  <c r="BC32" i="4"/>
  <c r="BB32" i="4"/>
  <c r="BA32" i="4"/>
  <c r="AZ32" i="4"/>
  <c r="AU32" i="4"/>
  <c r="AT32" i="4"/>
  <c r="AR32" i="4"/>
  <c r="AM32" i="4"/>
  <c r="AN32" i="4" s="1"/>
  <c r="AL32" i="4"/>
  <c r="AK32" i="4"/>
  <c r="AJ32" i="4"/>
  <c r="AI32" i="4"/>
  <c r="AH32" i="4"/>
  <c r="AG32" i="4"/>
  <c r="AF32" i="4"/>
  <c r="AE32" i="4"/>
  <c r="AD32" i="4"/>
  <c r="AC32" i="4"/>
  <c r="Z32" i="4"/>
  <c r="W32" i="4"/>
  <c r="T32" i="4"/>
  <c r="P32" i="4"/>
  <c r="M32" i="4"/>
  <c r="J32" i="4"/>
  <c r="G32" i="4"/>
  <c r="C32" i="4"/>
  <c r="B32" i="4"/>
  <c r="BD31" i="4"/>
  <c r="BC31" i="4"/>
  <c r="BB31" i="4"/>
  <c r="BA31" i="4"/>
  <c r="AZ31" i="4"/>
  <c r="AU31" i="4"/>
  <c r="AT31" i="4"/>
  <c r="AR31" i="4"/>
  <c r="AQ31" i="4"/>
  <c r="AS31" i="4" s="1"/>
  <c r="AN31" i="4"/>
  <c r="AM31" i="4"/>
  <c r="AL31" i="4"/>
  <c r="AK31" i="4"/>
  <c r="AJ31" i="4"/>
  <c r="AI31" i="4"/>
  <c r="AH31" i="4"/>
  <c r="AG31" i="4"/>
  <c r="AF31" i="4"/>
  <c r="AE31" i="4"/>
  <c r="AD31" i="4"/>
  <c r="AC31" i="4"/>
  <c r="Z31" i="4"/>
  <c r="W31" i="4"/>
  <c r="T31" i="4"/>
  <c r="P31" i="4"/>
  <c r="M31" i="4"/>
  <c r="J31" i="4"/>
  <c r="G31" i="4"/>
  <c r="C31" i="4"/>
  <c r="B31" i="4"/>
  <c r="BD30" i="4"/>
  <c r="BC30" i="4"/>
  <c r="BB30" i="4"/>
  <c r="BA30" i="4"/>
  <c r="AZ30" i="4"/>
  <c r="AU30" i="4"/>
  <c r="AT30" i="4"/>
  <c r="AR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Z30" i="4"/>
  <c r="W30" i="4"/>
  <c r="T30" i="4"/>
  <c r="P30" i="4"/>
  <c r="M30" i="4"/>
  <c r="J30" i="4"/>
  <c r="G30" i="4"/>
  <c r="C30" i="4"/>
  <c r="B30" i="4"/>
  <c r="BD29" i="4"/>
  <c r="BC29" i="4"/>
  <c r="BB29" i="4"/>
  <c r="BA29" i="4"/>
  <c r="AZ29" i="4"/>
  <c r="AU29" i="4"/>
  <c r="AT29" i="4"/>
  <c r="AR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Z29" i="4"/>
  <c r="W29" i="4"/>
  <c r="T29" i="4"/>
  <c r="P29" i="4"/>
  <c r="M29" i="4"/>
  <c r="J29" i="4"/>
  <c r="G29" i="4"/>
  <c r="C29" i="4"/>
  <c r="B29" i="4"/>
  <c r="BD28" i="4"/>
  <c r="BC28" i="4"/>
  <c r="BB28" i="4"/>
  <c r="BA28" i="4"/>
  <c r="AZ28" i="4"/>
  <c r="AU28" i="4"/>
  <c r="AT28" i="4"/>
  <c r="AR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Z28" i="4"/>
  <c r="W28" i="4"/>
  <c r="T28" i="4"/>
  <c r="P28" i="4"/>
  <c r="M28" i="4"/>
  <c r="J28" i="4"/>
  <c r="G28" i="4"/>
  <c r="C28" i="4"/>
  <c r="B28" i="4"/>
  <c r="BD27" i="4"/>
  <c r="BC27" i="4"/>
  <c r="BB27" i="4"/>
  <c r="BA27" i="4"/>
  <c r="AZ27" i="4"/>
  <c r="AU27" i="4"/>
  <c r="AT27" i="4"/>
  <c r="AR27" i="4"/>
  <c r="AQ27" i="4"/>
  <c r="AS27" i="4" s="1"/>
  <c r="AN27" i="4"/>
  <c r="AM27" i="4"/>
  <c r="AL27" i="4"/>
  <c r="AK27" i="4"/>
  <c r="AJ27" i="4"/>
  <c r="AI27" i="4"/>
  <c r="AH27" i="4"/>
  <c r="AG27" i="4"/>
  <c r="AF27" i="4"/>
  <c r="AE27" i="4"/>
  <c r="AD27" i="4"/>
  <c r="AC27" i="4"/>
  <c r="Z27" i="4"/>
  <c r="W27" i="4"/>
  <c r="T27" i="4"/>
  <c r="P27" i="4"/>
  <c r="M27" i="4"/>
  <c r="J27" i="4"/>
  <c r="G27" i="4"/>
  <c r="C27" i="4"/>
  <c r="B27" i="4"/>
  <c r="BD26" i="4"/>
  <c r="BC26" i="4"/>
  <c r="BB26" i="4"/>
  <c r="BA26" i="4"/>
  <c r="AZ26" i="4"/>
  <c r="AU26" i="4"/>
  <c r="AT26" i="4"/>
  <c r="AR26" i="4"/>
  <c r="AQ26" i="4"/>
  <c r="AS26" i="4" s="1"/>
  <c r="AN26" i="4"/>
  <c r="AM26" i="4"/>
  <c r="AL26" i="4"/>
  <c r="AK26" i="4"/>
  <c r="AJ26" i="4"/>
  <c r="AI26" i="4"/>
  <c r="AH26" i="4"/>
  <c r="AG26" i="4"/>
  <c r="AF26" i="4"/>
  <c r="AE26" i="4"/>
  <c r="AD26" i="4"/>
  <c r="AC26" i="4"/>
  <c r="Z26" i="4"/>
  <c r="W26" i="4"/>
  <c r="T26" i="4"/>
  <c r="P26" i="4"/>
  <c r="M26" i="4"/>
  <c r="J26" i="4"/>
  <c r="G26" i="4"/>
  <c r="C26" i="4"/>
  <c r="B26" i="4"/>
  <c r="W2" i="4" s="1"/>
  <c r="AX21" i="4"/>
  <c r="AO21" i="4"/>
  <c r="AQ34" i="4" s="1"/>
  <c r="AS34" i="4" s="1"/>
  <c r="W35" i="13"/>
  <c r="W34" i="13"/>
  <c r="W33" i="13"/>
  <c r="W32" i="13"/>
  <c r="W31" i="13"/>
  <c r="W30" i="13"/>
  <c r="W29" i="13"/>
  <c r="W28" i="13"/>
  <c r="W27" i="13"/>
  <c r="W26" i="13"/>
  <c r="M27" i="13"/>
  <c r="M28" i="13"/>
  <c r="M29" i="13"/>
  <c r="M30" i="13"/>
  <c r="M31" i="13"/>
  <c r="M32" i="13"/>
  <c r="M33" i="13"/>
  <c r="M34" i="13"/>
  <c r="M35" i="13"/>
  <c r="M26" i="13"/>
  <c r="J27" i="13"/>
  <c r="M8" i="13"/>
  <c r="AA15" i="12"/>
  <c r="AA16" i="12"/>
  <c r="AA17" i="12"/>
  <c r="AA19" i="12"/>
  <c r="AA18" i="12"/>
  <c r="AA20" i="12"/>
  <c r="AA21" i="12"/>
  <c r="AA22" i="12"/>
  <c r="AA23" i="12"/>
  <c r="AA14" i="12"/>
  <c r="AQ29" i="4" l="1"/>
  <c r="AS29" i="4" s="1"/>
  <c r="AQ33" i="4"/>
  <c r="AS33" i="4" s="1"/>
  <c r="AQ28" i="4"/>
  <c r="AS28" i="4" s="1"/>
  <c r="AQ32" i="4"/>
  <c r="AS32" i="4" s="1"/>
  <c r="AQ30" i="4"/>
  <c r="AS30" i="4" s="1"/>
  <c r="C26" i="13" l="1"/>
  <c r="Z27" i="13" l="1"/>
  <c r="Z28" i="13"/>
  <c r="Z29" i="13"/>
  <c r="Z30" i="13"/>
  <c r="Z31" i="13"/>
  <c r="Z32" i="13"/>
  <c r="Z33" i="13"/>
  <c r="Z34" i="13"/>
  <c r="Z35" i="13"/>
  <c r="Z26" i="13"/>
  <c r="T27" i="13"/>
  <c r="T28" i="13"/>
  <c r="T29" i="13"/>
  <c r="T30" i="13"/>
  <c r="T31" i="13"/>
  <c r="T32" i="13"/>
  <c r="T33" i="13"/>
  <c r="T34" i="13"/>
  <c r="T35" i="13"/>
  <c r="T26" i="13"/>
  <c r="P27" i="13"/>
  <c r="P28" i="13"/>
  <c r="P29" i="13"/>
  <c r="P30" i="13"/>
  <c r="P31" i="13"/>
  <c r="P32" i="13"/>
  <c r="P33" i="13"/>
  <c r="P34" i="13"/>
  <c r="P35" i="13"/>
  <c r="P26" i="13"/>
  <c r="J28" i="13" l="1"/>
  <c r="J29" i="13"/>
  <c r="J30" i="13"/>
  <c r="J31" i="13"/>
  <c r="J32" i="13"/>
  <c r="J33" i="13"/>
  <c r="J34" i="13"/>
  <c r="J35" i="13"/>
  <c r="G27" i="13"/>
  <c r="G28" i="13"/>
  <c r="G29" i="13"/>
  <c r="G30" i="13"/>
  <c r="G31" i="13"/>
  <c r="G32" i="13"/>
  <c r="G33" i="13"/>
  <c r="G34" i="13"/>
  <c r="G35" i="13"/>
  <c r="C27" i="13"/>
  <c r="C28" i="13"/>
  <c r="C29" i="13"/>
  <c r="C30" i="13"/>
  <c r="C31" i="13"/>
  <c r="C32" i="13"/>
  <c r="C33" i="13"/>
  <c r="C34" i="13"/>
  <c r="C35" i="13"/>
  <c r="J26" i="13"/>
  <c r="G26" i="13"/>
  <c r="B26" i="12" l="1"/>
  <c r="AA2" i="4" l="1"/>
  <c r="B29" i="12" l="1"/>
  <c r="AL23" i="12" l="1"/>
  <c r="AL19" i="12"/>
  <c r="AL16" i="12"/>
  <c r="AL17" i="12"/>
  <c r="AL15" i="12"/>
  <c r="AL18" i="12"/>
  <c r="AL20" i="12"/>
  <c r="AL21" i="12"/>
  <c r="AL22" i="12"/>
  <c r="AL14" i="12"/>
  <c r="BC35" i="13"/>
  <c r="BA35" i="13"/>
  <c r="AZ35" i="13"/>
  <c r="AT35" i="13"/>
  <c r="AR35" i="13"/>
  <c r="AM35" i="13"/>
  <c r="AN35" i="13" s="1"/>
  <c r="AG35" i="13"/>
  <c r="AE35" i="13"/>
  <c r="B35" i="13"/>
  <c r="BC34" i="13"/>
  <c r="BA34" i="13"/>
  <c r="AZ34" i="13"/>
  <c r="AT34" i="13"/>
  <c r="AR34" i="13"/>
  <c r="AM34" i="13"/>
  <c r="AN34" i="13" s="1"/>
  <c r="AG34" i="13"/>
  <c r="AE34" i="13"/>
  <c r="B34" i="13"/>
  <c r="BC33" i="13"/>
  <c r="BA33" i="13"/>
  <c r="AZ33" i="13"/>
  <c r="AT33" i="13"/>
  <c r="AR33" i="13"/>
  <c r="AM33" i="13"/>
  <c r="AN33" i="13" s="1"/>
  <c r="AG33" i="13"/>
  <c r="AE33" i="13"/>
  <c r="B33" i="13"/>
  <c r="BC32" i="13"/>
  <c r="BA32" i="13"/>
  <c r="AZ32" i="13"/>
  <c r="AT32" i="13"/>
  <c r="AR32" i="13"/>
  <c r="AM32" i="13"/>
  <c r="AN32" i="13" s="1"/>
  <c r="AG32" i="13"/>
  <c r="AE32" i="13"/>
  <c r="B32" i="13"/>
  <c r="BC31" i="13"/>
  <c r="BA31" i="13"/>
  <c r="AZ31" i="13"/>
  <c r="AT31" i="13"/>
  <c r="AR31" i="13"/>
  <c r="AM31" i="13"/>
  <c r="AN31" i="13" s="1"/>
  <c r="AG31" i="13"/>
  <c r="AE31" i="13"/>
  <c r="B31" i="13"/>
  <c r="BC30" i="13"/>
  <c r="BA30" i="13"/>
  <c r="AZ30" i="13"/>
  <c r="AT30" i="13"/>
  <c r="AR30" i="13"/>
  <c r="AM30" i="13"/>
  <c r="AN30" i="13" s="1"/>
  <c r="AG30" i="13"/>
  <c r="AE30" i="13"/>
  <c r="B30" i="13"/>
  <c r="BC29" i="13"/>
  <c r="BA29" i="13"/>
  <c r="AZ29" i="13"/>
  <c r="AT29" i="13"/>
  <c r="AR29" i="13"/>
  <c r="AM29" i="13"/>
  <c r="AN29" i="13" s="1"/>
  <c r="AG29" i="13"/>
  <c r="AE29" i="13"/>
  <c r="B29" i="13"/>
  <c r="BC28" i="13"/>
  <c r="BA28" i="13"/>
  <c r="AZ28" i="13"/>
  <c r="AT28" i="13"/>
  <c r="AR28" i="13"/>
  <c r="AM28" i="13"/>
  <c r="AN28" i="13" s="1"/>
  <c r="AG28" i="13"/>
  <c r="AE28" i="13"/>
  <c r="B28" i="13"/>
  <c r="BC27" i="13"/>
  <c r="BA27" i="13"/>
  <c r="AZ27" i="13"/>
  <c r="AT27" i="13"/>
  <c r="AR27" i="13"/>
  <c r="AM27" i="13"/>
  <c r="AN27" i="13" s="1"/>
  <c r="AG27" i="13"/>
  <c r="AE27" i="13"/>
  <c r="B27" i="13"/>
  <c r="BC26" i="13"/>
  <c r="BA26" i="13"/>
  <c r="AZ26" i="13"/>
  <c r="AT26" i="13"/>
  <c r="AR26" i="13"/>
  <c r="AM26" i="13"/>
  <c r="AN26" i="13" s="1"/>
  <c r="AG26" i="13"/>
  <c r="AO21" i="13" s="1"/>
  <c r="AQ29" i="13" s="1"/>
  <c r="AE26" i="13"/>
  <c r="B26" i="13"/>
  <c r="AX21" i="13"/>
  <c r="M11" i="13"/>
  <c r="C11" i="13"/>
  <c r="C10" i="13"/>
  <c r="M9" i="13"/>
  <c r="C9" i="13"/>
  <c r="C8" i="13"/>
  <c r="BB27" i="13" l="1"/>
  <c r="BB31" i="13"/>
  <c r="BB29" i="13"/>
  <c r="BB33" i="13"/>
  <c r="BB35" i="13"/>
  <c r="AS29" i="13"/>
  <c r="BB26" i="13"/>
  <c r="BB28" i="13"/>
  <c r="BB30" i="13"/>
  <c r="BB32" i="13"/>
  <c r="BB34" i="13"/>
  <c r="AQ31" i="13"/>
  <c r="AS31" i="13" s="1"/>
  <c r="AQ33" i="13"/>
  <c r="AS33" i="13" s="1"/>
  <c r="AQ35" i="13"/>
  <c r="AS35" i="13" s="1"/>
  <c r="AQ26" i="13"/>
  <c r="AS26" i="13" s="1"/>
  <c r="AQ28" i="13"/>
  <c r="AS28" i="13" s="1"/>
  <c r="AQ30" i="13"/>
  <c r="AS30" i="13" s="1"/>
  <c r="AQ32" i="13"/>
  <c r="AS32" i="13" s="1"/>
  <c r="AQ34" i="13"/>
  <c r="AS34" i="13" s="1"/>
  <c r="AQ27" i="13"/>
  <c r="AS27" i="13" s="1"/>
  <c r="AE4" i="4"/>
  <c r="W6" i="4"/>
  <c r="AE5" i="4"/>
  <c r="W5" i="4"/>
  <c r="C10" i="4"/>
  <c r="C9" i="4"/>
  <c r="W3" i="4" s="1"/>
  <c r="AE3" i="4" s="1"/>
  <c r="AF17" i="12"/>
  <c r="M11" i="4"/>
  <c r="M9" i="4"/>
  <c r="C11" i="4"/>
  <c r="M8" i="4"/>
  <c r="C8" i="4"/>
  <c r="AI21" i="12"/>
  <c r="AF21" i="12"/>
  <c r="AI18" i="12"/>
  <c r="AG18" i="12"/>
  <c r="AF18" i="12"/>
  <c r="AI19" i="12"/>
  <c r="AG19" i="12"/>
  <c r="AF19" i="12"/>
  <c r="AI17" i="12"/>
  <c r="AI20" i="12"/>
  <c r="AF20" i="12"/>
  <c r="AI23" i="12"/>
  <c r="AF23" i="12"/>
  <c r="AI14" i="12"/>
  <c r="AF14" i="12"/>
  <c r="AI15" i="12"/>
  <c r="AF15" i="12"/>
  <c r="AI22" i="12"/>
  <c r="AF22" i="12"/>
  <c r="AI16" i="12"/>
  <c r="AG16" i="12" l="1"/>
  <c r="AG20" i="12"/>
  <c r="AH20" i="12" s="1"/>
  <c r="AG21" i="12"/>
  <c r="AH21" i="12" s="1"/>
  <c r="AG14" i="12"/>
  <c r="AH14" i="12" s="1"/>
  <c r="AG23" i="12"/>
  <c r="AH23" i="12" s="1"/>
  <c r="AK27" i="13"/>
  <c r="AK26" i="13"/>
  <c r="AH33" i="13"/>
  <c r="AK35" i="13"/>
  <c r="AK34" i="13"/>
  <c r="AK31" i="13"/>
  <c r="AK32" i="13"/>
  <c r="AH34" i="13"/>
  <c r="AK33" i="13"/>
  <c r="AK30" i="13"/>
  <c r="AK29" i="13"/>
  <c r="AK28" i="13"/>
  <c r="AH18" i="12"/>
  <c r="AG22" i="12"/>
  <c r="AG15" i="12"/>
  <c r="AG17" i="12"/>
  <c r="AH19" i="12"/>
  <c r="AF16" i="12"/>
  <c r="AH29" i="13" s="1"/>
  <c r="AH28" i="13" l="1"/>
  <c r="AH32" i="13"/>
  <c r="AH26" i="13"/>
  <c r="AH27" i="13"/>
  <c r="AI31" i="13"/>
  <c r="AI34" i="13"/>
  <c r="AH31" i="13"/>
  <c r="AI32" i="13"/>
  <c r="AC34" i="13"/>
  <c r="AI29" i="13"/>
  <c r="AI30" i="13"/>
  <c r="AC33" i="13"/>
  <c r="AC29" i="13"/>
  <c r="AH30" i="13"/>
  <c r="AI27" i="13"/>
  <c r="AC27" i="13"/>
  <c r="AI28" i="13"/>
  <c r="AC31" i="13"/>
  <c r="AC26" i="13"/>
  <c r="AC28" i="13"/>
  <c r="AI35" i="13"/>
  <c r="AI33" i="13"/>
  <c r="AI26" i="13"/>
  <c r="AH35" i="13"/>
  <c r="AB16" i="12"/>
  <c r="AC35" i="13"/>
  <c r="AB18" i="12"/>
  <c r="AC32" i="13"/>
  <c r="AB20" i="12"/>
  <c r="AC30" i="13"/>
  <c r="AH16" i="12"/>
  <c r="AB21" i="12"/>
  <c r="AB15" i="12"/>
  <c r="AB22" i="12"/>
  <c r="AH17" i="12"/>
  <c r="AH15" i="12"/>
  <c r="AB19" i="12"/>
  <c r="AH22" i="12"/>
  <c r="AJ34" i="13" s="1"/>
  <c r="AB23" i="12"/>
  <c r="AB14" i="12"/>
  <c r="AB17" i="12"/>
  <c r="AJ26" i="13" l="1"/>
  <c r="AJ29" i="13"/>
  <c r="AJ31" i="13"/>
  <c r="AD35" i="13"/>
  <c r="AJ30" i="13"/>
  <c r="AJ27" i="13"/>
  <c r="AJ28" i="13"/>
  <c r="AD28" i="13"/>
  <c r="AJ32" i="13"/>
  <c r="AD27" i="13"/>
  <c r="AD29" i="13"/>
  <c r="AD31" i="13"/>
  <c r="AJ33" i="13"/>
  <c r="AJ35" i="13"/>
  <c r="AD26" i="13"/>
  <c r="AD16" i="12"/>
  <c r="AD34" i="13"/>
  <c r="AD33" i="13"/>
  <c r="AD18" i="12"/>
  <c r="AD32" i="13"/>
  <c r="AD20" i="12"/>
  <c r="AD30" i="13"/>
  <c r="AD22" i="12"/>
  <c r="AD21" i="12"/>
  <c r="AD17" i="12"/>
  <c r="AD14" i="12"/>
  <c r="AD23" i="12"/>
  <c r="AD19" i="12"/>
  <c r="AD15" i="12"/>
  <c r="AF33" i="13" l="1"/>
  <c r="BD33" i="13" s="1"/>
  <c r="AF29" i="13"/>
  <c r="AU29" i="13" s="1"/>
  <c r="AF27" i="13"/>
  <c r="AU27" i="13" s="1"/>
  <c r="AF31" i="13"/>
  <c r="BD31" i="13" s="1"/>
  <c r="AF28" i="13"/>
  <c r="AU28" i="13" s="1"/>
  <c r="AF35" i="13"/>
  <c r="BD35" i="13" s="1"/>
  <c r="AJ16" i="12"/>
  <c r="AF26" i="13"/>
  <c r="AF34" i="13"/>
  <c r="AJ18" i="12"/>
  <c r="AF32" i="13"/>
  <c r="AF30" i="13"/>
  <c r="AJ20" i="12"/>
  <c r="AJ19" i="12"/>
  <c r="AJ14" i="12"/>
  <c r="AJ21" i="12"/>
  <c r="AJ15" i="12"/>
  <c r="AJ23" i="12"/>
  <c r="AJ17" i="12"/>
  <c r="AJ22" i="12"/>
  <c r="AU33" i="13" l="1"/>
  <c r="AL27" i="13"/>
  <c r="BD28" i="13"/>
  <c r="BD29" i="13"/>
  <c r="AU35" i="13"/>
  <c r="BD27" i="13"/>
  <c r="AL28" i="13"/>
  <c r="AL34" i="13"/>
  <c r="AL32" i="13"/>
  <c r="AL31" i="13"/>
  <c r="AU31" i="13"/>
  <c r="AL30" i="13"/>
  <c r="AL35" i="13"/>
  <c r="AL33" i="13"/>
  <c r="AU26" i="13"/>
  <c r="BD26" i="13"/>
  <c r="AL26" i="13"/>
  <c r="AU34" i="13"/>
  <c r="BD34" i="13"/>
  <c r="AU32" i="13"/>
  <c r="BD32" i="13"/>
  <c r="AU30" i="13"/>
  <c r="BD30" i="13"/>
  <c r="AL29" i="13"/>
</calcChain>
</file>

<file path=xl/comments1.xml><?xml version="1.0" encoding="utf-8"?>
<comments xmlns="http://schemas.openxmlformats.org/spreadsheetml/2006/main">
  <authors>
    <author>user</author>
  </authors>
  <commentList>
    <comment ref="AJ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②OKを選択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J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②OKを選択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AE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①昇順に並替</t>
        </r>
      </text>
    </comment>
    <comment ref="AH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②OKを選択</t>
        </r>
      </text>
    </comment>
    <comment ref="AJ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③降順に並替</t>
        </r>
      </text>
    </comment>
  </commentList>
</comments>
</file>

<file path=xl/sharedStrings.xml><?xml version="1.0" encoding="utf-8"?>
<sst xmlns="http://schemas.openxmlformats.org/spreadsheetml/2006/main" count="352" uniqueCount="146">
  <si>
    <t>企業名</t>
  </si>
  <si>
    <t>評価</t>
  </si>
  <si>
    <t>Ａ</t>
  </si>
  <si>
    <t>Ｂ</t>
  </si>
  <si>
    <t>Ｃ</t>
  </si>
  <si>
    <t>Ｄ</t>
  </si>
  <si>
    <t>Ｅ</t>
  </si>
  <si>
    <t>Ｄ/Ｅ</t>
  </si>
  <si>
    <t>落札業者</t>
  </si>
  <si>
    <t>企業の施工能力</t>
  </si>
  <si>
    <t>配置予定技術者の能力</t>
  </si>
  <si>
    <t>Ａ×1/10</t>
  </si>
  <si>
    <t>Ｂ＋Ｃ</t>
  </si>
  <si>
    <t>同種工事の施工実績</t>
  </si>
  <si>
    <t>計</t>
  </si>
  <si>
    <t>加算点の合計</t>
  </si>
  <si>
    <t>　加算点　</t>
  </si>
  <si>
    <t>標</t>
  </si>
  <si>
    <t>点</t>
  </si>
  <si>
    <t>合</t>
  </si>
  <si>
    <t>評</t>
  </si>
  <si>
    <t>価</t>
  </si>
  <si>
    <t>小数点第５位以下切捨</t>
  </si>
  <si>
    <t>点</t>
    <phoneticPr fontId="3"/>
  </si>
  <si>
    <t>準</t>
    <phoneticPr fontId="3"/>
  </si>
  <si>
    <t>入　札　価　格　
（単位：百万円）</t>
    <phoneticPr fontId="3"/>
  </si>
  <si>
    <t>入札価格    
（単位：千円）　</t>
    <phoneticPr fontId="3"/>
  </si>
  <si>
    <t>予定価格</t>
    <rPh sb="0" eb="2">
      <t>ヨテイ</t>
    </rPh>
    <rPh sb="2" eb="4">
      <t>カカク</t>
    </rPh>
    <phoneticPr fontId="3"/>
  </si>
  <si>
    <t>予定価格の範囲内か</t>
    <rPh sb="0" eb="2">
      <t>ヨテイ</t>
    </rPh>
    <rPh sb="2" eb="4">
      <t>カカク</t>
    </rPh>
    <rPh sb="5" eb="8">
      <t>ハンイナイ</t>
    </rPh>
    <phoneticPr fontId="3"/>
  </si>
  <si>
    <t>予定価格以下か</t>
    <rPh sb="0" eb="2">
      <t>ヨテイ</t>
    </rPh>
    <rPh sb="2" eb="4">
      <t>カカク</t>
    </rPh>
    <rPh sb="4" eb="6">
      <t>イカ</t>
    </rPh>
    <phoneticPr fontId="3"/>
  </si>
  <si>
    <t>配置予定技術者
の資格</t>
    <phoneticPr fontId="3"/>
  </si>
  <si>
    <t>同種工事の施工実績</t>
    <phoneticPr fontId="3"/>
  </si>
  <si>
    <t>未満</t>
    <rPh sb="0" eb="2">
      <t>ミマン</t>
    </rPh>
    <phoneticPr fontId="3"/>
  </si>
  <si>
    <t>2回目</t>
    <phoneticPr fontId="3"/>
  </si>
  <si>
    <t>失格基準価格</t>
    <rPh sb="0" eb="2">
      <t>シッカク</t>
    </rPh>
    <rPh sb="2" eb="4">
      <t>キジュン</t>
    </rPh>
    <rPh sb="4" eb="6">
      <t>カカク</t>
    </rPh>
    <phoneticPr fontId="3"/>
  </si>
  <si>
    <t>失格基準以上か</t>
    <rPh sb="0" eb="2">
      <t>シッカク</t>
    </rPh>
    <rPh sb="2" eb="4">
      <t>キジュン</t>
    </rPh>
    <rPh sb="4" eb="6">
      <t>イジョウ</t>
    </rPh>
    <phoneticPr fontId="3"/>
  </si>
  <si>
    <t>1.落札</t>
    <rPh sb="2" eb="4">
      <t>ラクサツ</t>
    </rPh>
    <phoneticPr fontId="3"/>
  </si>
  <si>
    <t>6.再</t>
    <rPh sb="2" eb="3">
      <t>サイ</t>
    </rPh>
    <phoneticPr fontId="3"/>
  </si>
  <si>
    <t>4.失格</t>
    <rPh sb="2" eb="4">
      <t>シッカク</t>
    </rPh>
    <phoneticPr fontId="3"/>
  </si>
  <si>
    <t>5.辞退</t>
    <rPh sb="2" eb="4">
      <t>ジタイ</t>
    </rPh>
    <phoneticPr fontId="3"/>
  </si>
  <si>
    <t>3.白</t>
    <rPh sb="2" eb="3">
      <t>シロ</t>
    </rPh>
    <phoneticPr fontId="3"/>
  </si>
  <si>
    <t>2.くじ引き</t>
    <rPh sb="4" eb="5">
      <t>ビ</t>
    </rPh>
    <phoneticPr fontId="3"/>
  </si>
  <si>
    <t>工事番号：</t>
    <rPh sb="0" eb="2">
      <t>コウジ</t>
    </rPh>
    <rPh sb="2" eb="4">
      <t>バンゴウ</t>
    </rPh>
    <phoneticPr fontId="3"/>
  </si>
  <si>
    <t>入札日時：</t>
    <rPh sb="0" eb="2">
      <t>ニュウサツ</t>
    </rPh>
    <rPh sb="2" eb="4">
      <t>ニチジ</t>
    </rPh>
    <phoneticPr fontId="3"/>
  </si>
  <si>
    <t>予定価格（税抜き）：</t>
    <rPh sb="0" eb="2">
      <t>ヨテイ</t>
    </rPh>
    <rPh sb="2" eb="4">
      <t>カカク</t>
    </rPh>
    <rPh sb="5" eb="6">
      <t>ゼイ</t>
    </rPh>
    <rPh sb="6" eb="7">
      <t>ヌ</t>
    </rPh>
    <phoneticPr fontId="3"/>
  </si>
  <si>
    <t>失格基準価格　（税抜き）：</t>
  </si>
  <si>
    <t>失格基準価格　（税抜き）：</t>
    <phoneticPr fontId="3"/>
  </si>
  <si>
    <t>工事名：</t>
    <rPh sb="0" eb="2">
      <t>コウジ</t>
    </rPh>
    <rPh sb="2" eb="3">
      <t>メイ</t>
    </rPh>
    <phoneticPr fontId="3"/>
  </si>
  <si>
    <t>工事場所：</t>
    <rPh sb="0" eb="2">
      <t>コウジ</t>
    </rPh>
    <rPh sb="2" eb="4">
      <t>バショ</t>
    </rPh>
    <phoneticPr fontId="3"/>
  </si>
  <si>
    <t>入札場所：</t>
    <rPh sb="0" eb="2">
      <t>ニュウサツ</t>
    </rPh>
    <rPh sb="2" eb="4">
      <t>バショ</t>
    </rPh>
    <phoneticPr fontId="3"/>
  </si>
  <si>
    <t>入札場所：</t>
    <phoneticPr fontId="3"/>
  </si>
  <si>
    <t>工事契約者：</t>
    <rPh sb="0" eb="2">
      <t>コウジ</t>
    </rPh>
    <rPh sb="2" eb="4">
      <t>ケイヤク</t>
    </rPh>
    <rPh sb="4" eb="5">
      <t>シャ</t>
    </rPh>
    <phoneticPr fontId="3"/>
  </si>
  <si>
    <t>実施額：</t>
    <rPh sb="0" eb="2">
      <t>ジッシ</t>
    </rPh>
    <rPh sb="2" eb="3">
      <t>ガク</t>
    </rPh>
    <phoneticPr fontId="3"/>
  </si>
  <si>
    <t>契約金額：</t>
    <rPh sb="0" eb="2">
      <t>ケイヤク</t>
    </rPh>
    <rPh sb="2" eb="4">
      <t>キンガク</t>
    </rPh>
    <phoneticPr fontId="3"/>
  </si>
  <si>
    <t>工期：</t>
    <rPh sb="0" eb="2">
      <t>コウキ</t>
    </rPh>
    <phoneticPr fontId="3"/>
  </si>
  <si>
    <t>落札情報</t>
    <rPh sb="0" eb="2">
      <t>ラクサツ</t>
    </rPh>
    <rPh sb="2" eb="4">
      <t>ジョウホウ</t>
    </rPh>
    <phoneticPr fontId="3"/>
  </si>
  <si>
    <t>円（内消費税</t>
    <rPh sb="0" eb="1">
      <t>エン</t>
    </rPh>
    <rPh sb="2" eb="3">
      <t>ウチ</t>
    </rPh>
    <rPh sb="3" eb="6">
      <t>ショウヒゼイ</t>
    </rPh>
    <phoneticPr fontId="3"/>
  </si>
  <si>
    <t>円）</t>
    <rPh sb="0" eb="1">
      <t>エン</t>
    </rPh>
    <phoneticPr fontId="3"/>
  </si>
  <si>
    <t>～</t>
    <phoneticPr fontId="3"/>
  </si>
  <si>
    <t>～</t>
    <phoneticPr fontId="3"/>
  </si>
  <si>
    <t>日高村総合評価方式評価一覧表(公表用)</t>
  </si>
  <si>
    <t>税込</t>
    <rPh sb="0" eb="2">
      <t>ゼイコ</t>
    </rPh>
    <phoneticPr fontId="3"/>
  </si>
  <si>
    <t>日高村総合評価方式評価一覧表(学識経験者意見聴取用)</t>
    <phoneticPr fontId="3"/>
  </si>
  <si>
    <t>100（110）</t>
  </si>
  <si>
    <t>10（11）</t>
  </si>
  <si>
    <t>110（111）</t>
  </si>
  <si>
    <r>
      <t xml:space="preserve">緊急工事対応能力
</t>
    </r>
    <r>
      <rPr>
        <sz val="6"/>
        <color theme="1"/>
        <rFont val="ＭＳ 明朝"/>
        <family val="1"/>
        <charset val="128"/>
      </rPr>
      <t>（村の緊急工事発注依頼書に関連する工事のみ適用）</t>
    </r>
    <rPh sb="0" eb="2">
      <t>キンキュウ</t>
    </rPh>
    <rPh sb="2" eb="4">
      <t>コウジ</t>
    </rPh>
    <rPh sb="4" eb="6">
      <t>タイオウ</t>
    </rPh>
    <rPh sb="6" eb="8">
      <t>ノウリョク</t>
    </rPh>
    <phoneticPr fontId="3"/>
  </si>
  <si>
    <t>下分ふれあいプラザ　研修室</t>
    <rPh sb="0" eb="2">
      <t>シモブン</t>
    </rPh>
    <rPh sb="10" eb="13">
      <t>ケンシュウシツ</t>
    </rPh>
    <phoneticPr fontId="3"/>
  </si>
  <si>
    <t>税込</t>
    <rPh sb="0" eb="2">
      <t>ゼイコ</t>
    </rPh>
    <phoneticPr fontId="3"/>
  </si>
  <si>
    <t>評価シート</t>
    <rPh sb="0" eb="2">
      <t>ヒョウカ</t>
    </rPh>
    <phoneticPr fontId="3"/>
  </si>
  <si>
    <t>落札業者（役職及び氏名）</t>
    <rPh sb="0" eb="2">
      <t>ラクサツ</t>
    </rPh>
    <rPh sb="2" eb="4">
      <t>ギョウシャ</t>
    </rPh>
    <rPh sb="5" eb="7">
      <t>ヤクショク</t>
    </rPh>
    <rPh sb="7" eb="8">
      <t>オヨ</t>
    </rPh>
    <rPh sb="9" eb="11">
      <t>シメイ</t>
    </rPh>
    <phoneticPr fontId="3"/>
  </si>
  <si>
    <t>-</t>
    <phoneticPr fontId="3"/>
  </si>
  <si>
    <t>災害時等協定</t>
    <phoneticPr fontId="3"/>
  </si>
  <si>
    <t>消防団加入等</t>
    <phoneticPr fontId="3"/>
  </si>
  <si>
    <t>Ａ 土木一式工事に
　関する一級国家
　資格を有する</t>
    <rPh sb="2" eb="4">
      <t>ドボク</t>
    </rPh>
    <rPh sb="4" eb="6">
      <t>イッシキ</t>
    </rPh>
    <rPh sb="6" eb="8">
      <t>コウジ</t>
    </rPh>
    <rPh sb="11" eb="12">
      <t>カン</t>
    </rPh>
    <rPh sb="14" eb="16">
      <t>イッキュウ</t>
    </rPh>
    <rPh sb="16" eb="18">
      <t>コッカ</t>
    </rPh>
    <rPh sb="20" eb="21">
      <t>シ</t>
    </rPh>
    <rPh sb="21" eb="22">
      <t>カク</t>
    </rPh>
    <rPh sb="23" eb="24">
      <t>ユウ</t>
    </rPh>
    <phoneticPr fontId="3"/>
  </si>
  <si>
    <t>Ａ4件以上　　</t>
    <phoneticPr fontId="3"/>
  </si>
  <si>
    <t>点</t>
    <rPh sb="0" eb="1">
      <t>テン</t>
    </rPh>
    <phoneticPr fontId="3"/>
  </si>
  <si>
    <r>
      <t xml:space="preserve">Ａ締結有り
</t>
    </r>
    <r>
      <rPr>
        <sz val="6"/>
        <color theme="1"/>
        <rFont val="ＭＳ 明朝"/>
        <family val="1"/>
        <charset val="128"/>
      </rPr>
      <t>（村建設業協会）</t>
    </r>
    <phoneticPr fontId="3"/>
  </si>
  <si>
    <t>Ａ加入又は
　認定有り</t>
    <phoneticPr fontId="3"/>
  </si>
  <si>
    <t>Ａ4件以上　　</t>
    <phoneticPr fontId="3"/>
  </si>
  <si>
    <t>Ａ実績有り</t>
    <rPh sb="1" eb="3">
      <t>ジッセキ</t>
    </rPh>
    <phoneticPr fontId="3"/>
  </si>
  <si>
    <t>点）</t>
    <rPh sb="0" eb="1">
      <t>テン</t>
    </rPh>
    <phoneticPr fontId="3"/>
  </si>
  <si>
    <t>Ｂ3件</t>
    <phoneticPr fontId="3"/>
  </si>
  <si>
    <t>Ｃ2件</t>
    <phoneticPr fontId="3"/>
  </si>
  <si>
    <r>
      <t xml:space="preserve">Ｂ締結有り
</t>
    </r>
    <r>
      <rPr>
        <sz val="6"/>
        <color theme="1"/>
        <rFont val="ＭＳ 明朝"/>
        <family val="1"/>
        <charset val="128"/>
      </rPr>
      <t>（村建設業協会以外）</t>
    </r>
    <phoneticPr fontId="3"/>
  </si>
  <si>
    <t>Ｄ1件</t>
    <phoneticPr fontId="3"/>
  </si>
  <si>
    <t>Ｂ加入又は
　認定無し</t>
    <phoneticPr fontId="3"/>
  </si>
  <si>
    <t>Ｂ Ａ以外の資格を</t>
    <phoneticPr fontId="3"/>
  </si>
  <si>
    <t>Ｂ実績無し</t>
    <rPh sb="1" eb="3">
      <t>ジッセキ</t>
    </rPh>
    <phoneticPr fontId="3"/>
  </si>
  <si>
    <t>Ｅ無し　　　　</t>
    <phoneticPr fontId="3"/>
  </si>
  <si>
    <t>Ｃ締結無し</t>
    <phoneticPr fontId="3"/>
  </si>
  <si>
    <t>　有する</t>
    <phoneticPr fontId="3"/>
  </si>
  <si>
    <t>40～0点</t>
    <phoneticPr fontId="3"/>
  </si>
  <si>
    <t>5～0点</t>
    <phoneticPr fontId="3"/>
  </si>
  <si>
    <t>（5～0点）</t>
    <phoneticPr fontId="3"/>
  </si>
  <si>
    <t>同種工事の
施工実績</t>
    <phoneticPr fontId="3"/>
  </si>
  <si>
    <t>災害時等の地域貢献</t>
    <phoneticPr fontId="3"/>
  </si>
  <si>
    <t>同種工事の
施工実績</t>
    <phoneticPr fontId="3"/>
  </si>
  <si>
    <t>Ｂ3件</t>
    <phoneticPr fontId="3"/>
  </si>
  <si>
    <t>40～0点</t>
    <phoneticPr fontId="3"/>
  </si>
  <si>
    <t xml:space="preserve">Ａ4件以上    40点
Ｂ3件        30点
Ｃ2件        20点
Ｄ1件        10点
Ｅ無し        0点
</t>
    <rPh sb="2" eb="5">
      <t>ケンイジョウ</t>
    </rPh>
    <rPh sb="11" eb="12">
      <t>テン</t>
    </rPh>
    <rPh sb="15" eb="16">
      <t>ケン</t>
    </rPh>
    <rPh sb="26" eb="27">
      <t>テン</t>
    </rPh>
    <rPh sb="30" eb="31">
      <t>ケン</t>
    </rPh>
    <rPh sb="41" eb="42">
      <t>テン</t>
    </rPh>
    <rPh sb="45" eb="46">
      <t>ケン</t>
    </rPh>
    <rPh sb="56" eb="57">
      <t>テン</t>
    </rPh>
    <rPh sb="59" eb="60">
      <t>ナ</t>
    </rPh>
    <rPh sb="70" eb="71">
      <t>テン</t>
    </rPh>
    <phoneticPr fontId="3"/>
  </si>
  <si>
    <t xml:space="preserve">Ａ実績有り
      （10点）
Ｂ実績無し
       （0点）
</t>
    <phoneticPr fontId="3"/>
  </si>
  <si>
    <r>
      <rPr>
        <sz val="10"/>
        <color theme="9"/>
        <rFont val="ＭＳ 明朝"/>
        <family val="1"/>
        <charset val="128"/>
      </rPr>
      <t>3</t>
    </r>
    <r>
      <rPr>
        <sz val="10"/>
        <color theme="1"/>
        <rFont val="ＭＳ 明朝"/>
        <family val="1"/>
        <charset val="128"/>
      </rPr>
      <t>～0点</t>
    </r>
    <phoneticPr fontId="3"/>
  </si>
  <si>
    <t>4～0点</t>
    <phoneticPr fontId="3"/>
  </si>
  <si>
    <r>
      <rPr>
        <sz val="10"/>
        <color theme="9"/>
        <rFont val="ＭＳ 明朝"/>
        <family val="1"/>
        <charset val="128"/>
      </rPr>
      <t>4</t>
    </r>
    <r>
      <rPr>
        <sz val="10"/>
        <color theme="1"/>
        <rFont val="ＭＳ 明朝"/>
        <family val="1"/>
        <charset val="128"/>
      </rPr>
      <t>～0点</t>
    </r>
    <phoneticPr fontId="3"/>
  </si>
  <si>
    <t>BCPの認定の状況</t>
  </si>
  <si>
    <t>BCPの認定の状況</t>
    <phoneticPr fontId="3"/>
  </si>
  <si>
    <t>Ｂ認定無し</t>
    <phoneticPr fontId="3"/>
  </si>
  <si>
    <t>CPDへの取組</t>
    <rPh sb="5" eb="7">
      <t>トリクミ</t>
    </rPh>
    <phoneticPr fontId="3"/>
  </si>
  <si>
    <t>推奨単位の</t>
    <phoneticPr fontId="3"/>
  </si>
  <si>
    <t>8/10以上</t>
    <rPh sb="4" eb="6">
      <t>イジョウ</t>
    </rPh>
    <phoneticPr fontId="3"/>
  </si>
  <si>
    <t>5/10-8/10未満</t>
    <rPh sb="9" eb="11">
      <t>ミマン</t>
    </rPh>
    <phoneticPr fontId="3"/>
  </si>
  <si>
    <t>3/10-5/10未満</t>
    <rPh sb="9" eb="11">
      <t>ミマン</t>
    </rPh>
    <phoneticPr fontId="3"/>
  </si>
  <si>
    <t>1/10-3/12未満</t>
    <rPh sb="9" eb="11">
      <t>ミマン</t>
    </rPh>
    <phoneticPr fontId="3"/>
  </si>
  <si>
    <t>1/10未満</t>
    <rPh sb="4" eb="6">
      <t>ミマン</t>
    </rPh>
    <phoneticPr fontId="3"/>
  </si>
  <si>
    <r>
      <rPr>
        <sz val="10"/>
        <color theme="9"/>
        <rFont val="ＭＳ 明朝"/>
        <family val="1"/>
        <charset val="128"/>
      </rPr>
      <t>5</t>
    </r>
    <r>
      <rPr>
        <sz val="10"/>
        <color theme="1"/>
        <rFont val="ＭＳ 明朝"/>
        <family val="1"/>
        <charset val="128"/>
      </rPr>
      <t>～0点</t>
    </r>
    <phoneticPr fontId="3"/>
  </si>
  <si>
    <t>3～0点</t>
    <phoneticPr fontId="3"/>
  </si>
  <si>
    <t>Ａ認定有り</t>
    <phoneticPr fontId="3"/>
  </si>
  <si>
    <r>
      <t xml:space="preserve">Ａ締結有り
</t>
    </r>
    <r>
      <rPr>
        <sz val="8"/>
        <color theme="1"/>
        <rFont val="ＭＳ 明朝"/>
        <family val="1"/>
        <charset val="128"/>
      </rPr>
      <t>（村建設業協会）</t>
    </r>
    <r>
      <rPr>
        <sz val="10"/>
        <color theme="1"/>
        <rFont val="ＭＳ 明朝"/>
        <family val="1"/>
        <charset val="128"/>
      </rPr>
      <t xml:space="preserve">
　　　　       4点
Ｂ締結有り
</t>
    </r>
    <r>
      <rPr>
        <sz val="8"/>
        <color theme="1"/>
        <rFont val="ＭＳ 明朝"/>
        <family val="1"/>
        <charset val="128"/>
      </rPr>
      <t>（村建設業協会以外）</t>
    </r>
    <r>
      <rPr>
        <sz val="10"/>
        <color theme="1"/>
        <rFont val="ＭＳ 明朝"/>
        <family val="1"/>
        <charset val="128"/>
      </rPr>
      <t xml:space="preserve">
　　　　       2点
Ｃ締結無し
　　　　       0点</t>
    </r>
    <phoneticPr fontId="3"/>
  </si>
  <si>
    <t xml:space="preserve">Ａ加入又は
  認定有り
              3点
Ｂ加入又は
  認定無し
              0点
</t>
    <phoneticPr fontId="3"/>
  </si>
  <si>
    <t xml:space="preserve">Ａ認定有り
              3点
Ｂ認定無し
              0点
</t>
    <phoneticPr fontId="3"/>
  </si>
  <si>
    <t>保有資格</t>
    <rPh sb="0" eb="2">
      <t>ホユウ</t>
    </rPh>
    <rPh sb="2" eb="4">
      <t>シカク</t>
    </rPh>
    <phoneticPr fontId="3"/>
  </si>
  <si>
    <t>点</t>
    <rPh sb="0" eb="1">
      <t>テン</t>
    </rPh>
    <phoneticPr fontId="3"/>
  </si>
  <si>
    <t>無</t>
    <rPh sb="0" eb="1">
      <t>ナシ</t>
    </rPh>
    <phoneticPr fontId="3"/>
  </si>
  <si>
    <t>推奨単位の
8/10以上　　　5点
5/10-8/10未満 4点
3/10-5/10未満 3点
1/10-3/12未満 2点
1/10未満　　　1点
無　　　　　　0点</t>
    <rPh sb="17" eb="18">
      <t>テン</t>
    </rPh>
    <rPh sb="32" eb="33">
      <t>テン</t>
    </rPh>
    <rPh sb="47" eb="48">
      <t>テン</t>
    </rPh>
    <rPh sb="62" eb="63">
      <t>テン</t>
    </rPh>
    <rPh sb="74" eb="75">
      <t>テン</t>
    </rPh>
    <rPh sb="76" eb="77">
      <t>ナシ</t>
    </rPh>
    <rPh sb="84" eb="85">
      <t>テン</t>
    </rPh>
    <phoneticPr fontId="3"/>
  </si>
  <si>
    <t>Ａ土木一式工事
  に関する一級
  国家資格を有
  する        5点
ＢＡ以外の資
  格を有する  0点</t>
    <phoneticPr fontId="3"/>
  </si>
  <si>
    <t>同種工事の
施工実績</t>
    <phoneticPr fontId="3"/>
  </si>
  <si>
    <t>同種工事の
施工実績</t>
    <phoneticPr fontId="3"/>
  </si>
  <si>
    <t>注
１　入札価格を除く、技術等評価点を入力して意見を徴収する。
２　「企業の施工能力」「配置予定技術者の能力」の各欄には該当する評価欄に点数を記入し、加算点の合計を算定する。ただし「緊急工事対応能力」適用時は、関係する評価欄に点数を入力する。
３　本表と入札参加各社から提出された「同種工事の施工実績届出書」「配置予定技術者届出書」の写し（添付書類は不要。）を併せて提示して、意見聴取を受ける。ただし、緊急工事対応能力適用時は、「緊急工事発注依頼書」の写しを添付すること。</t>
    <phoneticPr fontId="3"/>
  </si>
  <si>
    <t>別紙２（第７条関係）</t>
    <rPh sb="0" eb="2">
      <t>ベッシ</t>
    </rPh>
    <rPh sb="4" eb="5">
      <t>ダイ</t>
    </rPh>
    <rPh sb="6" eb="7">
      <t>ジョウ</t>
    </rPh>
    <rPh sb="7" eb="9">
      <t>カンケイ</t>
    </rPh>
    <phoneticPr fontId="3"/>
  </si>
  <si>
    <t>別紙３（第８条関係）</t>
    <rPh sb="0" eb="2">
      <t>ベッシ</t>
    </rPh>
    <rPh sb="4" eb="5">
      <t>ダイ</t>
    </rPh>
    <rPh sb="6" eb="7">
      <t>ジョウ</t>
    </rPh>
    <rPh sb="7" eb="9">
      <t>カンケイ</t>
    </rPh>
    <phoneticPr fontId="3"/>
  </si>
  <si>
    <t>日高○○第1号</t>
    <phoneticPr fontId="3"/>
  </si>
  <si>
    <t>村道修繕工事</t>
    <rPh sb="0" eb="2">
      <t>ソンドウ</t>
    </rPh>
    <rPh sb="2" eb="4">
      <t>シュウゼン</t>
    </rPh>
    <rPh sb="4" eb="6">
      <t>コウジ</t>
    </rPh>
    <phoneticPr fontId="3"/>
  </si>
  <si>
    <t>高知県高岡郡日高村下分字○○○○</t>
    <rPh sb="0" eb="3">
      <t>コウチケン</t>
    </rPh>
    <rPh sb="3" eb="6">
      <t>タカオカグン</t>
    </rPh>
    <rPh sb="6" eb="9">
      <t>ヒダカムラ</t>
    </rPh>
    <rPh sb="9" eb="10">
      <t>シタ</t>
    </rPh>
    <rPh sb="10" eb="11">
      <t>フン</t>
    </rPh>
    <rPh sb="11" eb="12">
      <t>アザ</t>
    </rPh>
    <phoneticPr fontId="3"/>
  </si>
  <si>
    <t>令和2年〇月〇日（〇）　9：00～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</si>
  <si>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代表取締役　●●　●●　</t>
    <rPh sb="0" eb="2">
      <t>ダイヒョウ</t>
    </rPh>
    <rPh sb="2" eb="5">
      <t>トリシマリヤク</t>
    </rPh>
    <phoneticPr fontId="3"/>
  </si>
  <si>
    <t>㈲Ｃ</t>
  </si>
  <si>
    <t>㈱Ｄ</t>
  </si>
  <si>
    <t>㈱Ｆ</t>
  </si>
  <si>
    <t>㈲Ａ</t>
  </si>
  <si>
    <t>㈱Ｊ</t>
  </si>
  <si>
    <t>㈲Ｅ</t>
  </si>
  <si>
    <t>㈲Ｇ</t>
  </si>
  <si>
    <t>㈲Ｉ</t>
  </si>
  <si>
    <t>㈱Ｈ</t>
  </si>
  <si>
    <t>㈱Ｂ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</si>
</sst>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.0000_ "/>
    <numFmt numFmtId="177" formatCode="#,##0_ "/>
    <numFmt numFmtId="178" formatCode="#,##0_);[Red]\(#,##0\)"/>
    <numFmt numFmtId="179" formatCode="#,##0_ &quot;円&quot;"/>
    <numFmt numFmtId="180" formatCode="[$-411]ggge&quot;年&quot;m&quot;月&quot;d&quot;日&quot;;@"/>
    <numFmt numFmtId="181" formatCode="General;0;"/>
    <numFmt numFmtId="182" formatCode="#,##0.0_ ;[Red]\-#,##0.0\ "/>
    <numFmt numFmtId="183" formatCode="0.0000_ "/>
    <numFmt numFmtId="184" formatCode="\(General"/>
  </numFmts>
  <fonts count="19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10"/>
      <color theme="9"/>
      <name val="ＭＳ 明朝"/>
      <family val="1"/>
      <charset val="128"/>
    </font>
    <font>
      <sz val="11"/>
      <color theme="9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Down="1">
      <left/>
      <right/>
      <top style="medium">
        <color indexed="64"/>
      </top>
      <bottom style="double">
        <color indexed="64"/>
      </bottom>
      <diagonal style="medium">
        <color indexed="64"/>
      </diagonal>
    </border>
    <border diagonalDown="1">
      <left/>
      <right style="medium">
        <color indexed="64"/>
      </right>
      <top style="medium">
        <color indexed="64"/>
      </top>
      <bottom style="double">
        <color indexed="64"/>
      </bottom>
      <diagonal style="medium">
        <color indexed="64"/>
      </diagonal>
    </border>
    <border diagonalDown="1">
      <left/>
      <right/>
      <top/>
      <bottom style="medium">
        <color indexed="64"/>
      </bottom>
      <diagonal style="medium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medium">
        <color indexed="64"/>
      </diagonal>
    </border>
  </borders>
  <cellStyleXfs count="1">
    <xf numFmtId="0" fontId="0" fillId="0" borderId="0">
      <alignment vertical="center"/>
    </xf>
  </cellStyleXfs>
  <cellXfs count="270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177" fontId="1" fillId="0" borderId="3" xfId="0" applyNumberFormat="1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center" vertical="center" shrinkToFit="1"/>
    </xf>
    <xf numFmtId="177" fontId="1" fillId="2" borderId="3" xfId="0" applyNumberFormat="1" applyFont="1" applyFill="1" applyBorder="1" applyAlignment="1">
      <alignment horizontal="center" vertical="center" wrapText="1"/>
    </xf>
    <xf numFmtId="177" fontId="1" fillId="2" borderId="8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vertical="center"/>
    </xf>
    <xf numFmtId="177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177" fontId="1" fillId="2" borderId="17" xfId="0" applyNumberFormat="1" applyFont="1" applyFill="1" applyBorder="1" applyAlignment="1">
      <alignment horizontal="center" vertical="center" wrapText="1"/>
    </xf>
    <xf numFmtId="177" fontId="1" fillId="2" borderId="1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77" fontId="0" fillId="0" borderId="15" xfId="0" applyNumberFormat="1" applyBorder="1" applyAlignment="1">
      <alignment vertical="center"/>
    </xf>
    <xf numFmtId="0" fontId="1" fillId="0" borderId="3" xfId="0" applyFont="1" applyBorder="1" applyAlignment="1">
      <alignment horizontal="center" vertical="center" shrinkToFit="1"/>
    </xf>
    <xf numFmtId="0" fontId="0" fillId="0" borderId="0" xfId="0" applyFill="1" applyAlignment="1">
      <alignment horizontal="right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vertical="center"/>
    </xf>
    <xf numFmtId="0" fontId="0" fillId="0" borderId="26" xfId="0" applyNumberForma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0" borderId="0" xfId="0" applyFo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6" fillId="0" borderId="0" xfId="0" applyFont="1" applyFill="1" applyBorder="1" applyAlignment="1">
      <alignment vertical="center" textRotation="255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shrinkToFit="1"/>
    </xf>
    <xf numFmtId="0" fontId="9" fillId="0" borderId="0" xfId="0" applyFont="1" applyFill="1" applyBorder="1" applyAlignment="1">
      <alignment vertical="center" textRotation="255"/>
    </xf>
    <xf numFmtId="0" fontId="8" fillId="0" borderId="0" xfId="0" applyFont="1" applyFill="1" applyBorder="1" applyAlignment="1">
      <alignment horizontal="right" vertical="center"/>
    </xf>
    <xf numFmtId="177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180" fontId="0" fillId="0" borderId="0" xfId="0" applyNumberFormat="1" applyFill="1" applyBorder="1" applyAlignment="1">
      <alignment vertical="center"/>
    </xf>
    <xf numFmtId="18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182" fontId="2" fillId="0" borderId="2" xfId="0" applyNumberFormat="1" applyFont="1" applyBorder="1" applyAlignment="1">
      <alignment horizontal="center" vertical="center" shrinkToFit="1"/>
    </xf>
    <xf numFmtId="181" fontId="0" fillId="0" borderId="0" xfId="0" applyNumberForma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80" fontId="0" fillId="0" borderId="19" xfId="0" applyNumberFormat="1" applyBorder="1" applyAlignment="1">
      <alignment horizontal="center" vertical="center"/>
    </xf>
    <xf numFmtId="177" fontId="0" fillId="0" borderId="19" xfId="0" applyNumberFormat="1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177" fontId="1" fillId="4" borderId="3" xfId="0" applyNumberFormat="1" applyFont="1" applyFill="1" applyBorder="1" applyAlignment="1">
      <alignment horizontal="center" vertical="center" shrinkToFit="1"/>
    </xf>
    <xf numFmtId="177" fontId="12" fillId="0" borderId="0" xfId="0" applyNumberFormat="1" applyFont="1" applyFill="1" applyAlignment="1">
      <alignment horizontal="center" vertical="center"/>
    </xf>
    <xf numFmtId="178" fontId="0" fillId="2" borderId="0" xfId="0" applyNumberFormat="1" applyFill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6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6" xfId="0" applyFont="1" applyBorder="1" applyAlignment="1">
      <alignment vertical="top"/>
    </xf>
    <xf numFmtId="0" fontId="1" fillId="0" borderId="1" xfId="0" applyFont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 wrapText="1"/>
    </xf>
    <xf numFmtId="177" fontId="1" fillId="4" borderId="8" xfId="0" applyNumberFormat="1" applyFont="1" applyFill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shrinkToFit="1"/>
    </xf>
    <xf numFmtId="179" fontId="0" fillId="0" borderId="18" xfId="0" applyNumberFormat="1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179" fontId="0" fillId="0" borderId="18" xfId="0" applyNumberFormat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1" fillId="2" borderId="37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vertical="center" wrapText="1"/>
    </xf>
    <xf numFmtId="0" fontId="1" fillId="2" borderId="39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vertical="center" wrapText="1"/>
    </xf>
    <xf numFmtId="0" fontId="15" fillId="0" borderId="15" xfId="0" applyFont="1" applyBorder="1" applyAlignment="1">
      <alignment horizontal="center" vertical="center" shrinkToFit="1"/>
    </xf>
    <xf numFmtId="181" fontId="16" fillId="0" borderId="3" xfId="0" applyNumberFormat="1" applyFont="1" applyFill="1" applyBorder="1" applyAlignment="1">
      <alignment horizontal="center" vertical="center" shrinkToFit="1"/>
    </xf>
    <xf numFmtId="181" fontId="15" fillId="0" borderId="3" xfId="0" applyNumberFormat="1" applyFont="1" applyBorder="1" applyAlignment="1">
      <alignment horizontal="left" vertical="center" shrinkToFit="1"/>
    </xf>
    <xf numFmtId="0" fontId="15" fillId="0" borderId="3" xfId="0" applyNumberFormat="1" applyFont="1" applyBorder="1" applyAlignment="1">
      <alignment horizontal="right" vertical="center" shrinkToFit="1"/>
    </xf>
    <xf numFmtId="177" fontId="15" fillId="0" borderId="3" xfId="0" applyNumberFormat="1" applyFont="1" applyFill="1" applyBorder="1" applyAlignment="1">
      <alignment horizontal="right" vertical="center" shrinkToFit="1"/>
    </xf>
    <xf numFmtId="181" fontId="15" fillId="0" borderId="3" xfId="0" applyNumberFormat="1" applyFont="1" applyFill="1" applyBorder="1" applyAlignment="1">
      <alignment horizontal="right" vertical="center" shrinkToFit="1"/>
    </xf>
    <xf numFmtId="176" fontId="15" fillId="0" borderId="3" xfId="0" applyNumberFormat="1" applyFont="1" applyFill="1" applyBorder="1" applyAlignment="1">
      <alignment horizontal="right" vertical="center" shrinkToFit="1"/>
    </xf>
    <xf numFmtId="183" fontId="15" fillId="0" borderId="3" xfId="0" applyNumberFormat="1" applyFont="1" applyFill="1" applyBorder="1" applyAlignment="1">
      <alignment horizontal="right" vertical="center" shrinkToFit="1"/>
    </xf>
    <xf numFmtId="181" fontId="15" fillId="0" borderId="3" xfId="0" applyNumberFormat="1" applyFont="1" applyFill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7" fillId="0" borderId="16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7" fillId="0" borderId="16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7" fillId="0" borderId="16" xfId="0" applyFont="1" applyBorder="1" applyAlignment="1">
      <alignment vertical="center" wrapText="1"/>
    </xf>
    <xf numFmtId="0" fontId="17" fillId="0" borderId="28" xfId="0" applyFont="1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textRotation="255" wrapText="1"/>
    </xf>
    <xf numFmtId="0" fontId="1" fillId="4" borderId="1" xfId="0" applyFont="1" applyFill="1" applyBorder="1" applyAlignment="1">
      <alignment horizontal="center" vertical="center" wrapText="1"/>
    </xf>
    <xf numFmtId="0" fontId="15" fillId="0" borderId="17" xfId="0" applyNumberFormat="1" applyFont="1" applyBorder="1" applyAlignment="1">
      <alignment horizontal="right" vertical="center" shrinkToFit="1"/>
    </xf>
    <xf numFmtId="0" fontId="0" fillId="0" borderId="5" xfId="0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shrinkToFit="1"/>
    </xf>
    <xf numFmtId="0" fontId="15" fillId="0" borderId="15" xfId="0" applyNumberFormat="1" applyFont="1" applyBorder="1" applyAlignment="1">
      <alignment horizontal="right" vertical="center" shrinkToFit="1"/>
    </xf>
    <xf numFmtId="0" fontId="0" fillId="0" borderId="0" xfId="0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5" fillId="0" borderId="7" xfId="0" applyNumberFormat="1" applyFont="1" applyBorder="1" applyAlignment="1">
      <alignment horizontal="right" vertical="center" shrinkToFit="1"/>
    </xf>
    <xf numFmtId="0" fontId="15" fillId="0" borderId="9" xfId="0" applyNumberFormat="1" applyFont="1" applyBorder="1" applyAlignment="1">
      <alignment horizontal="right" vertical="center" shrinkToFit="1"/>
    </xf>
    <xf numFmtId="0" fontId="15" fillId="0" borderId="8" xfId="0" applyNumberFormat="1" applyFont="1" applyBorder="1" applyAlignment="1">
      <alignment horizontal="right" vertical="center" shrinkToFit="1"/>
    </xf>
    <xf numFmtId="0" fontId="1" fillId="0" borderId="14" xfId="0" applyFont="1" applyBorder="1" applyAlignment="1">
      <alignment horizontal="center" vertical="center" textRotation="255" wrapText="1"/>
    </xf>
    <xf numFmtId="0" fontId="1" fillId="0" borderId="5" xfId="0" applyFont="1" applyBorder="1" applyAlignment="1">
      <alignment horizontal="center" vertical="center" textRotation="255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center" textRotation="255"/>
    </xf>
    <xf numFmtId="0" fontId="9" fillId="3" borderId="5" xfId="0" applyFont="1" applyFill="1" applyBorder="1" applyAlignment="1">
      <alignment horizontal="center" vertical="center" textRotation="255"/>
    </xf>
    <xf numFmtId="0" fontId="9" fillId="3" borderId="15" xfId="0" applyFont="1" applyFill="1" applyBorder="1" applyAlignment="1">
      <alignment horizontal="center" vertical="center" textRotation="255"/>
    </xf>
    <xf numFmtId="177" fontId="0" fillId="0" borderId="19" xfId="0" applyNumberFormat="1" applyBorder="1" applyAlignment="1">
      <alignment horizontal="right" vertical="center"/>
    </xf>
    <xf numFmtId="177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80" fontId="0" fillId="0" borderId="19" xfId="0" applyNumberFormat="1" applyBorder="1" applyAlignment="1">
      <alignment horizontal="center" vertical="center"/>
    </xf>
    <xf numFmtId="177" fontId="0" fillId="0" borderId="19" xfId="0" applyNumberFormat="1" applyBorder="1" applyAlignment="1">
      <alignment vertical="center"/>
    </xf>
    <xf numFmtId="180" fontId="0" fillId="0" borderId="19" xfId="0" applyNumberFormat="1" applyBorder="1" applyAlignment="1">
      <alignment vertical="center"/>
    </xf>
    <xf numFmtId="181" fontId="0" fillId="0" borderId="20" xfId="0" applyNumberFormat="1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1" fillId="0" borderId="6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 shrinkToFit="1"/>
    </xf>
    <xf numFmtId="179" fontId="0" fillId="0" borderId="18" xfId="0" applyNumberFormat="1" applyBorder="1" applyAlignment="1">
      <alignment horizontal="left" vertical="center" shrinkToFi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5" fillId="0" borderId="31" xfId="0" applyNumberFormat="1" applyFont="1" applyBorder="1" applyAlignment="1">
      <alignment horizontal="right" vertical="center" shrinkToFit="1"/>
    </xf>
    <xf numFmtId="0" fontId="15" fillId="0" borderId="32" xfId="0" applyNumberFormat="1" applyFont="1" applyBorder="1" applyAlignment="1">
      <alignment horizontal="right" vertical="center" shrinkToFit="1"/>
    </xf>
    <xf numFmtId="0" fontId="15" fillId="0" borderId="33" xfId="0" applyNumberFormat="1" applyFont="1" applyBorder="1" applyAlignment="1">
      <alignment horizontal="right" vertical="center" shrinkToFit="1"/>
    </xf>
    <xf numFmtId="0" fontId="0" fillId="0" borderId="11" xfId="0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left" vertical="top" wrapText="1"/>
    </xf>
    <xf numFmtId="0" fontId="17" fillId="0" borderId="11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6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180" fontId="0" fillId="2" borderId="0" xfId="0" applyNumberFormat="1" applyFill="1" applyAlignment="1">
      <alignment horizontal="center" vertical="center"/>
    </xf>
    <xf numFmtId="178" fontId="0" fillId="2" borderId="0" xfId="0" applyNumberFormat="1" applyFill="1" applyAlignment="1">
      <alignment horizontal="center" vertical="center"/>
    </xf>
    <xf numFmtId="178" fontId="12" fillId="2" borderId="0" xfId="0" applyNumberFormat="1" applyFont="1" applyFill="1" applyAlignment="1">
      <alignment horizontal="right" vertical="center"/>
    </xf>
    <xf numFmtId="0" fontId="1" fillId="4" borderId="1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184" fontId="1" fillId="0" borderId="0" xfId="0" applyNumberFormat="1" applyFont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42"/>
  <sheetViews>
    <sheetView view="pageBreakPreview" zoomScale="75" zoomScaleNormal="75" zoomScaleSheetLayoutView="75" workbookViewId="0">
      <selection activeCell="J6" sqref="J6"/>
    </sheetView>
  </sheetViews>
  <sheetFormatPr defaultRowHeight="13.5" x14ac:dyDescent="0.15"/>
  <cols>
    <col min="1" max="1" width="3.625" style="4" bestFit="1" customWidth="1"/>
    <col min="2" max="2" width="26.375" style="4" customWidth="1"/>
    <col min="3" max="4" width="5.875" style="4" customWidth="1"/>
    <col min="5" max="5" width="1.75" style="4" customWidth="1"/>
    <col min="6" max="6" width="2.75" style="4" customWidth="1"/>
    <col min="7" max="15" width="5.875" style="4" customWidth="1"/>
    <col min="16" max="16" width="2.75" style="4" customWidth="1"/>
    <col min="17" max="17" width="8.875" style="4" customWidth="1"/>
    <col min="18" max="18" width="5.875" style="4" customWidth="1"/>
    <col min="19" max="19" width="1.75" style="4" customWidth="1"/>
    <col min="20" max="21" width="5.875" style="4" customWidth="1"/>
    <col min="22" max="22" width="2.75" style="4" customWidth="1"/>
    <col min="23" max="24" width="7" style="4" customWidth="1"/>
    <col min="25" max="25" width="3.375" style="4" customWidth="1"/>
    <col min="26" max="26" width="8.125" style="4" customWidth="1"/>
    <col min="27" max="27" width="4.5" style="4" customWidth="1"/>
    <col min="28" max="28" width="1.375" style="4" customWidth="1"/>
    <col min="29" max="30" width="5.25" style="4" customWidth="1"/>
    <col min="31" max="31" width="9.5" style="4" bestFit="1" customWidth="1"/>
    <col min="32" max="32" width="10.25" style="4" bestFit="1" customWidth="1"/>
    <col min="33" max="33" width="8.875" style="4" bestFit="1" customWidth="1"/>
    <col min="34" max="35" width="0" style="4" hidden="1" customWidth="1"/>
    <col min="36" max="36" width="11.625" style="4" hidden="1" customWidth="1"/>
    <col min="37" max="39" width="5.25" style="4" customWidth="1"/>
    <col min="40" max="44" width="9" style="4"/>
    <col min="45" max="45" width="11.625" style="4" customWidth="1"/>
    <col min="46" max="48" width="5.25" style="4" customWidth="1"/>
    <col min="49" max="16384" width="9" style="4"/>
  </cols>
  <sheetData>
    <row r="1" spans="1:57" ht="14.25" thickBot="1" x14ac:dyDescent="0.2">
      <c r="A1" s="38" t="s">
        <v>130</v>
      </c>
    </row>
    <row r="2" spans="1:57" ht="17.25" x14ac:dyDescent="0.15">
      <c r="G2" s="62" t="s">
        <v>60</v>
      </c>
      <c r="H2" s="62"/>
      <c r="P2" s="210" t="s">
        <v>55</v>
      </c>
      <c r="Q2" s="41"/>
      <c r="R2" s="48"/>
      <c r="S2" s="45" t="s">
        <v>51</v>
      </c>
      <c r="T2" s="45"/>
      <c r="U2" s="45"/>
      <c r="V2" s="45"/>
      <c r="W2" s="219" t="str">
        <f>B26</f>
        <v>㈲Ｃ</v>
      </c>
      <c r="X2" s="220"/>
      <c r="Y2" s="220"/>
      <c r="Z2" s="220"/>
      <c r="AA2" s="220" t="str">
        <f>'様式 (入力)'!C41</f>
        <v>代表取締役　●●　●●　</v>
      </c>
      <c r="AB2" s="220"/>
      <c r="AC2" s="220"/>
      <c r="AD2" s="220"/>
      <c r="AE2" s="220"/>
      <c r="AF2" s="220"/>
      <c r="AG2" s="221"/>
    </row>
    <row r="3" spans="1:57" ht="17.25" x14ac:dyDescent="0.15">
      <c r="P3" s="211"/>
      <c r="Q3" s="42"/>
      <c r="R3" s="82"/>
      <c r="S3" s="46" t="s">
        <v>52</v>
      </c>
      <c r="T3" s="46"/>
      <c r="U3" s="46"/>
      <c r="V3" s="46"/>
      <c r="W3" s="213">
        <f>C9*1.1</f>
        <v>70059000</v>
      </c>
      <c r="X3" s="213"/>
      <c r="Y3" s="213"/>
      <c r="Z3" s="84" t="s">
        <v>56</v>
      </c>
      <c r="AA3" s="82"/>
      <c r="AB3" s="82"/>
      <c r="AC3" s="82"/>
      <c r="AD3" s="82"/>
      <c r="AE3" s="214">
        <f>W3-C9</f>
        <v>6369000</v>
      </c>
      <c r="AF3" s="215"/>
      <c r="AG3" s="52" t="s">
        <v>57</v>
      </c>
    </row>
    <row r="4" spans="1:57" ht="17.25" x14ac:dyDescent="0.15">
      <c r="P4" s="211"/>
      <c r="Q4" s="42"/>
      <c r="R4" s="82"/>
      <c r="S4" s="46" t="s">
        <v>53</v>
      </c>
      <c r="T4" s="46"/>
      <c r="U4" s="46"/>
      <c r="V4" s="46"/>
      <c r="W4" s="217">
        <f>AG26*1000*1.1</f>
        <v>56397000.000000007</v>
      </c>
      <c r="X4" s="217"/>
      <c r="Y4" s="217"/>
      <c r="Z4" s="84" t="s">
        <v>56</v>
      </c>
      <c r="AA4" s="82"/>
      <c r="AB4" s="82"/>
      <c r="AC4" s="82"/>
      <c r="AD4" s="82"/>
      <c r="AE4" s="214">
        <f>W4-AA26*1000</f>
        <v>56397000.000000007</v>
      </c>
      <c r="AF4" s="215"/>
      <c r="AG4" s="52" t="s">
        <v>57</v>
      </c>
    </row>
    <row r="5" spans="1:57" ht="17.25" x14ac:dyDescent="0.15">
      <c r="P5" s="211"/>
      <c r="Q5" s="42"/>
      <c r="R5" s="82"/>
      <c r="S5" s="46" t="s">
        <v>54</v>
      </c>
      <c r="T5" s="46"/>
      <c r="U5" s="46"/>
      <c r="V5" s="46"/>
      <c r="W5" s="218">
        <f>SUM('様式 (入力)'!C35:E35)</f>
        <v>44153</v>
      </c>
      <c r="X5" s="218"/>
      <c r="Y5" s="218"/>
      <c r="Z5" s="216" t="s">
        <v>58</v>
      </c>
      <c r="AA5" s="216"/>
      <c r="AB5" s="83"/>
      <c r="AC5" s="83"/>
      <c r="AD5" s="83"/>
      <c r="AE5" s="216">
        <f>SUM('様式 (入力)'!H35:O35)</f>
        <v>44286</v>
      </c>
      <c r="AF5" s="216"/>
      <c r="AG5" s="49"/>
    </row>
    <row r="6" spans="1:57" ht="18" thickBot="1" x14ac:dyDescent="0.2">
      <c r="P6" s="212"/>
      <c r="Q6" s="43"/>
      <c r="R6" s="50"/>
      <c r="S6" s="47" t="s">
        <v>48</v>
      </c>
      <c r="T6" s="47"/>
      <c r="U6" s="47"/>
      <c r="V6" s="47"/>
      <c r="W6" s="85" t="str">
        <f>'様式 (入力)'!C34</f>
        <v>高知県高岡郡日高村下分字○○○○</v>
      </c>
      <c r="X6" s="54"/>
      <c r="Y6" s="54"/>
      <c r="Z6" s="54"/>
      <c r="AA6" s="53"/>
      <c r="AB6" s="50"/>
      <c r="AC6" s="50"/>
      <c r="AD6" s="50"/>
      <c r="AE6" s="50"/>
      <c r="AF6" s="50"/>
      <c r="AG6" s="51"/>
    </row>
    <row r="7" spans="1:57" x14ac:dyDescent="0.15">
      <c r="W7" s="40"/>
      <c r="X7" s="39"/>
      <c r="Y7" s="44"/>
      <c r="Z7" s="44"/>
      <c r="AA7" s="44"/>
    </row>
    <row r="8" spans="1:57" x14ac:dyDescent="0.15">
      <c r="B8" s="34" t="s">
        <v>42</v>
      </c>
      <c r="C8" s="223" t="str">
        <f>'様式 (入力)'!C32</f>
        <v>日高○○第1号</v>
      </c>
      <c r="D8" s="223"/>
      <c r="E8" s="223"/>
      <c r="F8" s="223"/>
      <c r="G8" s="223"/>
      <c r="H8" s="223"/>
      <c r="I8" s="223"/>
      <c r="J8" s="114"/>
      <c r="K8" s="35"/>
      <c r="L8" s="34" t="s">
        <v>47</v>
      </c>
      <c r="M8" s="223" t="str">
        <f>'様式 (入力)'!C33</f>
        <v>村道修繕工事</v>
      </c>
      <c r="N8" s="223"/>
      <c r="O8" s="223"/>
      <c r="P8" s="223"/>
      <c r="Q8" s="223"/>
      <c r="W8" s="40"/>
      <c r="X8" s="39"/>
    </row>
    <row r="9" spans="1:57" x14ac:dyDescent="0.15">
      <c r="B9" s="36" t="s">
        <v>44</v>
      </c>
      <c r="C9" s="224">
        <f>'様式 (入力)'!C37*1000</f>
        <v>63690000</v>
      </c>
      <c r="D9" s="224"/>
      <c r="E9" s="224"/>
      <c r="F9" s="224"/>
      <c r="G9" s="224"/>
      <c r="H9" s="224"/>
      <c r="I9" s="224"/>
      <c r="J9" s="115"/>
      <c r="K9" s="37"/>
      <c r="L9" s="36" t="s">
        <v>48</v>
      </c>
      <c r="M9" s="223" t="str">
        <f>'様式 (入力)'!C34</f>
        <v>高知県高岡郡日高村下分字○○○○</v>
      </c>
      <c r="N9" s="223"/>
      <c r="O9" s="223"/>
      <c r="P9" s="223"/>
      <c r="Q9" s="223"/>
      <c r="W9" s="40"/>
      <c r="X9" s="39"/>
    </row>
    <row r="10" spans="1:57" x14ac:dyDescent="0.15">
      <c r="B10" s="36" t="s">
        <v>46</v>
      </c>
      <c r="C10" s="224">
        <f>'様式 (入力)'!C38*1000</f>
        <v>56470000</v>
      </c>
      <c r="D10" s="224"/>
      <c r="E10" s="224"/>
      <c r="F10" s="224"/>
      <c r="G10" s="224"/>
      <c r="H10" s="224"/>
      <c r="I10" s="224"/>
      <c r="J10" s="115"/>
      <c r="K10" s="37"/>
      <c r="L10" s="37"/>
      <c r="M10" s="37"/>
      <c r="N10" s="37"/>
      <c r="O10" s="37"/>
      <c r="P10" s="37"/>
      <c r="Q10" s="37"/>
      <c r="X10" s="39"/>
    </row>
    <row r="11" spans="1:57" x14ac:dyDescent="0.15">
      <c r="B11" s="36" t="s">
        <v>43</v>
      </c>
      <c r="C11" s="223" t="str">
        <f>'様式 (入力)'!C36</f>
        <v>令和2年〇月〇日（〇）　9：00～</v>
      </c>
      <c r="D11" s="223"/>
      <c r="E11" s="223"/>
      <c r="F11" s="223"/>
      <c r="G11" s="223"/>
      <c r="H11" s="223"/>
      <c r="I11" s="223"/>
      <c r="J11" s="114"/>
      <c r="K11" s="37"/>
      <c r="L11" s="36" t="s">
        <v>49</v>
      </c>
      <c r="M11" s="223" t="str">
        <f>'様式 (入力)'!C39</f>
        <v>下分ふれあいプラザ　研修室</v>
      </c>
      <c r="N11" s="223"/>
      <c r="O11" s="223"/>
      <c r="P11" s="223"/>
      <c r="Q11" s="223"/>
      <c r="W11" s="40"/>
      <c r="X11" s="39"/>
    </row>
    <row r="12" spans="1:57" x14ac:dyDescent="0.15">
      <c r="W12" s="40"/>
      <c r="X12" s="39"/>
    </row>
    <row r="13" spans="1:57" ht="14.25" thickBot="1" x14ac:dyDescent="0.2"/>
    <row r="14" spans="1:57" ht="14.25" customHeight="1" thickBot="1" x14ac:dyDescent="0.2">
      <c r="A14" s="207"/>
      <c r="B14" s="207" t="s">
        <v>0</v>
      </c>
      <c r="C14" s="167" t="s">
        <v>1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9"/>
      <c r="AC14" s="208" t="s">
        <v>2</v>
      </c>
      <c r="AD14" s="138" t="s">
        <v>3</v>
      </c>
      <c r="AE14" s="208" t="s">
        <v>4</v>
      </c>
      <c r="AF14" s="138" t="s">
        <v>5</v>
      </c>
      <c r="AG14" s="207"/>
      <c r="AH14" s="207" t="s">
        <v>29</v>
      </c>
      <c r="AI14" s="207" t="s">
        <v>35</v>
      </c>
      <c r="AJ14" s="207" t="s">
        <v>28</v>
      </c>
      <c r="AK14" s="208" t="s">
        <v>6</v>
      </c>
      <c r="AL14" s="207" t="s">
        <v>7</v>
      </c>
      <c r="AM14" s="165" t="s">
        <v>8</v>
      </c>
      <c r="AP14" s="207"/>
      <c r="AQ14" s="207" t="s">
        <v>29</v>
      </c>
      <c r="AR14" s="207" t="s">
        <v>35</v>
      </c>
      <c r="AS14" s="207" t="s">
        <v>28</v>
      </c>
      <c r="AT14" s="208" t="s">
        <v>6</v>
      </c>
      <c r="AU14" s="207" t="s">
        <v>7</v>
      </c>
      <c r="AV14" s="165" t="s">
        <v>8</v>
      </c>
      <c r="AY14" s="207"/>
      <c r="AZ14" s="207" t="s">
        <v>29</v>
      </c>
      <c r="BA14" s="207" t="s">
        <v>35</v>
      </c>
      <c r="BB14" s="207" t="s">
        <v>28</v>
      </c>
      <c r="BC14" s="208" t="s">
        <v>6</v>
      </c>
      <c r="BD14" s="207" t="s">
        <v>7</v>
      </c>
      <c r="BE14" s="165" t="s">
        <v>8</v>
      </c>
    </row>
    <row r="15" spans="1:57" ht="14.25" customHeight="1" thickBot="1" x14ac:dyDescent="0.2">
      <c r="A15" s="179"/>
      <c r="B15" s="179"/>
      <c r="C15" s="167" t="s">
        <v>9</v>
      </c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9"/>
      <c r="P15" s="167" t="s">
        <v>10</v>
      </c>
      <c r="Q15" s="168"/>
      <c r="R15" s="168"/>
      <c r="S15" s="168"/>
      <c r="T15" s="168"/>
      <c r="U15" s="168"/>
      <c r="V15" s="168"/>
      <c r="W15" s="168"/>
      <c r="X15" s="168"/>
      <c r="Y15" s="169"/>
      <c r="Z15" s="170" t="s">
        <v>66</v>
      </c>
      <c r="AA15" s="171"/>
      <c r="AB15" s="172"/>
      <c r="AC15" s="209"/>
      <c r="AD15" s="179" t="s">
        <v>11</v>
      </c>
      <c r="AE15" s="209"/>
      <c r="AF15" s="179" t="s">
        <v>12</v>
      </c>
      <c r="AG15" s="179"/>
      <c r="AH15" s="179"/>
      <c r="AI15" s="179"/>
      <c r="AJ15" s="179"/>
      <c r="AK15" s="209"/>
      <c r="AL15" s="179"/>
      <c r="AM15" s="166"/>
      <c r="AP15" s="179"/>
      <c r="AQ15" s="179"/>
      <c r="AR15" s="179"/>
      <c r="AS15" s="179"/>
      <c r="AT15" s="209"/>
      <c r="AU15" s="179"/>
      <c r="AV15" s="166"/>
      <c r="AY15" s="179"/>
      <c r="AZ15" s="179"/>
      <c r="BA15" s="179"/>
      <c r="BB15" s="179"/>
      <c r="BC15" s="209"/>
      <c r="BD15" s="179"/>
      <c r="BE15" s="166"/>
    </row>
    <row r="16" spans="1:57" ht="13.5" customHeight="1" x14ac:dyDescent="0.15">
      <c r="A16" s="179"/>
      <c r="B16" s="179"/>
      <c r="C16" s="180" t="s">
        <v>126</v>
      </c>
      <c r="D16" s="181"/>
      <c r="E16" s="181"/>
      <c r="F16" s="182"/>
      <c r="G16" s="180" t="s">
        <v>96</v>
      </c>
      <c r="H16" s="181"/>
      <c r="I16" s="181"/>
      <c r="J16" s="181"/>
      <c r="K16" s="181"/>
      <c r="L16" s="181"/>
      <c r="M16" s="181"/>
      <c r="N16" s="181"/>
      <c r="O16" s="182"/>
      <c r="P16" s="180" t="s">
        <v>127</v>
      </c>
      <c r="Q16" s="181"/>
      <c r="R16" s="181"/>
      <c r="S16" s="182"/>
      <c r="T16" s="180" t="s">
        <v>30</v>
      </c>
      <c r="U16" s="181"/>
      <c r="V16" s="182"/>
      <c r="W16" s="180" t="s">
        <v>30</v>
      </c>
      <c r="X16" s="181"/>
      <c r="Y16" s="182"/>
      <c r="Z16" s="173"/>
      <c r="AA16" s="174"/>
      <c r="AB16" s="175"/>
      <c r="AC16" s="209"/>
      <c r="AD16" s="179"/>
      <c r="AE16" s="209"/>
      <c r="AF16" s="179"/>
      <c r="AG16" s="179"/>
      <c r="AH16" s="179"/>
      <c r="AI16" s="179"/>
      <c r="AJ16" s="179"/>
      <c r="AK16" s="166" t="s">
        <v>25</v>
      </c>
      <c r="AL16" s="179"/>
      <c r="AM16" s="166"/>
      <c r="AP16" s="179"/>
      <c r="AQ16" s="179"/>
      <c r="AR16" s="179"/>
      <c r="AS16" s="179"/>
      <c r="AT16" s="166" t="s">
        <v>25</v>
      </c>
      <c r="AU16" s="179"/>
      <c r="AV16" s="166"/>
      <c r="AY16" s="179"/>
      <c r="AZ16" s="179"/>
      <c r="BA16" s="179"/>
      <c r="BB16" s="179"/>
      <c r="BC16" s="166" t="s">
        <v>25</v>
      </c>
      <c r="BD16" s="179"/>
      <c r="BE16" s="166"/>
    </row>
    <row r="17" spans="1:57" ht="14.25" thickBot="1" x14ac:dyDescent="0.2">
      <c r="A17" s="179"/>
      <c r="B17" s="179"/>
      <c r="C17" s="183"/>
      <c r="D17" s="184"/>
      <c r="E17" s="184"/>
      <c r="F17" s="185"/>
      <c r="G17" s="183"/>
      <c r="H17" s="184"/>
      <c r="I17" s="184"/>
      <c r="J17" s="184"/>
      <c r="K17" s="184"/>
      <c r="L17" s="184"/>
      <c r="M17" s="184"/>
      <c r="N17" s="184"/>
      <c r="O17" s="185"/>
      <c r="P17" s="183"/>
      <c r="Q17" s="184"/>
      <c r="R17" s="184"/>
      <c r="S17" s="185"/>
      <c r="T17" s="183"/>
      <c r="U17" s="184"/>
      <c r="V17" s="185"/>
      <c r="W17" s="183"/>
      <c r="X17" s="184"/>
      <c r="Y17" s="185"/>
      <c r="Z17" s="176"/>
      <c r="AA17" s="177"/>
      <c r="AB17" s="178"/>
      <c r="AC17" s="209"/>
      <c r="AD17" s="179"/>
      <c r="AE17" s="209"/>
      <c r="AF17" s="179"/>
      <c r="AG17" s="179"/>
      <c r="AH17" s="179"/>
      <c r="AI17" s="179"/>
      <c r="AJ17" s="179"/>
      <c r="AK17" s="166"/>
      <c r="AL17" s="179"/>
      <c r="AM17" s="166"/>
      <c r="AP17" s="179"/>
      <c r="AQ17" s="179"/>
      <c r="AR17" s="179"/>
      <c r="AS17" s="179"/>
      <c r="AT17" s="166"/>
      <c r="AU17" s="179"/>
      <c r="AV17" s="166"/>
      <c r="AY17" s="179"/>
      <c r="AZ17" s="179"/>
      <c r="BA17" s="179"/>
      <c r="BB17" s="179"/>
      <c r="BC17" s="166"/>
      <c r="BD17" s="179"/>
      <c r="BE17" s="166"/>
    </row>
    <row r="18" spans="1:57" ht="13.5" customHeight="1" thickBot="1" x14ac:dyDescent="0.2">
      <c r="A18" s="179"/>
      <c r="B18" s="179"/>
      <c r="C18" s="180" t="s">
        <v>100</v>
      </c>
      <c r="D18" s="181"/>
      <c r="E18" s="181"/>
      <c r="F18" s="182"/>
      <c r="G18" s="186" t="s">
        <v>72</v>
      </c>
      <c r="H18" s="187"/>
      <c r="I18" s="188"/>
      <c r="J18" s="186" t="s">
        <v>73</v>
      </c>
      <c r="K18" s="187"/>
      <c r="L18" s="188"/>
      <c r="M18" s="186" t="s">
        <v>105</v>
      </c>
      <c r="N18" s="187"/>
      <c r="O18" s="188"/>
      <c r="P18" s="180" t="s">
        <v>100</v>
      </c>
      <c r="Q18" s="181"/>
      <c r="R18" s="181"/>
      <c r="S18" s="182"/>
      <c r="T18" s="192" t="s">
        <v>121</v>
      </c>
      <c r="U18" s="193"/>
      <c r="V18" s="194"/>
      <c r="W18" s="195" t="s">
        <v>108</v>
      </c>
      <c r="X18" s="196"/>
      <c r="Y18" s="197"/>
      <c r="Z18" s="198" t="s">
        <v>101</v>
      </c>
      <c r="AA18" s="199"/>
      <c r="AB18" s="200"/>
      <c r="AC18" s="166" t="s">
        <v>15</v>
      </c>
      <c r="AD18" s="166" t="s">
        <v>16</v>
      </c>
      <c r="AE18" s="135" t="s">
        <v>17</v>
      </c>
      <c r="AF18" s="141" t="s">
        <v>19</v>
      </c>
      <c r="AG18" s="166" t="s">
        <v>26</v>
      </c>
      <c r="AH18" s="179"/>
      <c r="AI18" s="179"/>
      <c r="AJ18" s="179"/>
      <c r="AK18" s="166"/>
      <c r="AL18" s="141"/>
      <c r="AM18" s="166"/>
      <c r="AP18" s="166" t="s">
        <v>26</v>
      </c>
      <c r="AQ18" s="179"/>
      <c r="AR18" s="179"/>
      <c r="AS18" s="179"/>
      <c r="AT18" s="166"/>
      <c r="AU18" s="141"/>
      <c r="AV18" s="166"/>
      <c r="AY18" s="166" t="s">
        <v>26</v>
      </c>
      <c r="AZ18" s="179"/>
      <c r="BA18" s="179"/>
      <c r="BB18" s="179"/>
      <c r="BC18" s="166"/>
      <c r="BD18" s="141"/>
      <c r="BE18" s="166"/>
    </row>
    <row r="19" spans="1:57" ht="13.5" customHeight="1" x14ac:dyDescent="0.15">
      <c r="A19" s="179"/>
      <c r="B19" s="179"/>
      <c r="C19" s="189"/>
      <c r="D19" s="190"/>
      <c r="E19" s="190"/>
      <c r="F19" s="191"/>
      <c r="G19" s="198" t="s">
        <v>118</v>
      </c>
      <c r="H19" s="199"/>
      <c r="I19" s="200"/>
      <c r="J19" s="198" t="s">
        <v>119</v>
      </c>
      <c r="K19" s="199"/>
      <c r="L19" s="200"/>
      <c r="M19" s="198" t="s">
        <v>120</v>
      </c>
      <c r="N19" s="199"/>
      <c r="O19" s="200"/>
      <c r="P19" s="189"/>
      <c r="Q19" s="190"/>
      <c r="R19" s="190"/>
      <c r="S19" s="191"/>
      <c r="T19" s="228" t="s">
        <v>125</v>
      </c>
      <c r="U19" s="229"/>
      <c r="V19" s="230"/>
      <c r="W19" s="234" t="s">
        <v>124</v>
      </c>
      <c r="X19" s="235"/>
      <c r="Y19" s="236"/>
      <c r="Z19" s="201"/>
      <c r="AA19" s="202"/>
      <c r="AB19" s="203"/>
      <c r="AC19" s="166"/>
      <c r="AD19" s="166"/>
      <c r="AE19" s="135"/>
      <c r="AF19" s="141"/>
      <c r="AG19" s="166"/>
      <c r="AH19" s="179"/>
      <c r="AI19" s="179"/>
      <c r="AJ19" s="179"/>
      <c r="AK19" s="166"/>
      <c r="AL19" s="141" t="s">
        <v>20</v>
      </c>
      <c r="AM19" s="166"/>
      <c r="AP19" s="166"/>
      <c r="AQ19" s="179"/>
      <c r="AR19" s="179"/>
      <c r="AS19" s="179"/>
      <c r="AT19" s="166"/>
      <c r="AU19" s="141" t="s">
        <v>20</v>
      </c>
      <c r="AV19" s="166"/>
      <c r="AY19" s="166"/>
      <c r="AZ19" s="179"/>
      <c r="BA19" s="179"/>
      <c r="BB19" s="179"/>
      <c r="BC19" s="166"/>
      <c r="BD19" s="141" t="s">
        <v>20</v>
      </c>
      <c r="BE19" s="166"/>
    </row>
    <row r="20" spans="1:57" x14ac:dyDescent="0.15">
      <c r="A20" s="179"/>
      <c r="B20" s="179"/>
      <c r="C20" s="189"/>
      <c r="D20" s="190"/>
      <c r="E20" s="190"/>
      <c r="F20" s="191"/>
      <c r="G20" s="201"/>
      <c r="H20" s="202"/>
      <c r="I20" s="203"/>
      <c r="J20" s="201"/>
      <c r="K20" s="202"/>
      <c r="L20" s="203"/>
      <c r="M20" s="201"/>
      <c r="N20" s="202"/>
      <c r="O20" s="203"/>
      <c r="P20" s="189"/>
      <c r="Q20" s="190"/>
      <c r="R20" s="190"/>
      <c r="S20" s="191"/>
      <c r="T20" s="228"/>
      <c r="U20" s="229"/>
      <c r="V20" s="230"/>
      <c r="W20" s="228"/>
      <c r="X20" s="229"/>
      <c r="Y20" s="230"/>
      <c r="Z20" s="201"/>
      <c r="AA20" s="202"/>
      <c r="AB20" s="203"/>
      <c r="AC20" s="166"/>
      <c r="AD20" s="166"/>
      <c r="AE20" s="135" t="s">
        <v>24</v>
      </c>
      <c r="AF20" s="141"/>
      <c r="AG20" s="166"/>
      <c r="AH20" s="179"/>
      <c r="AI20" s="179"/>
      <c r="AJ20" s="179"/>
      <c r="AK20" s="166"/>
      <c r="AL20" s="141"/>
      <c r="AM20" s="166"/>
      <c r="AO20" s="4" t="s">
        <v>33</v>
      </c>
      <c r="AP20" s="166"/>
      <c r="AQ20" s="179"/>
      <c r="AR20" s="179"/>
      <c r="AS20" s="179"/>
      <c r="AT20" s="166"/>
      <c r="AU20" s="141"/>
      <c r="AV20" s="166"/>
      <c r="AX20" s="4" t="s">
        <v>33</v>
      </c>
      <c r="AY20" s="166"/>
      <c r="AZ20" s="179"/>
      <c r="BA20" s="179"/>
      <c r="BB20" s="179"/>
      <c r="BC20" s="166"/>
      <c r="BD20" s="141"/>
      <c r="BE20" s="166"/>
    </row>
    <row r="21" spans="1:57" ht="13.5" customHeight="1" x14ac:dyDescent="0.15">
      <c r="A21" s="179"/>
      <c r="B21" s="179"/>
      <c r="C21" s="189"/>
      <c r="D21" s="190"/>
      <c r="E21" s="190"/>
      <c r="F21" s="191"/>
      <c r="G21" s="201"/>
      <c r="H21" s="202"/>
      <c r="I21" s="203"/>
      <c r="J21" s="201"/>
      <c r="K21" s="202"/>
      <c r="L21" s="203"/>
      <c r="M21" s="201"/>
      <c r="N21" s="202"/>
      <c r="O21" s="203"/>
      <c r="P21" s="189"/>
      <c r="Q21" s="190"/>
      <c r="R21" s="190"/>
      <c r="S21" s="191"/>
      <c r="T21" s="228"/>
      <c r="U21" s="229"/>
      <c r="V21" s="230"/>
      <c r="W21" s="228"/>
      <c r="X21" s="229"/>
      <c r="Y21" s="230"/>
      <c r="Z21" s="201"/>
      <c r="AA21" s="202"/>
      <c r="AB21" s="203"/>
      <c r="AC21" s="166"/>
      <c r="AD21" s="166"/>
      <c r="AE21" s="5"/>
      <c r="AF21" s="141"/>
      <c r="AG21" s="166"/>
      <c r="AH21" s="179"/>
      <c r="AI21" s="179"/>
      <c r="AJ21" s="179"/>
      <c r="AK21" s="166"/>
      <c r="AL21" s="141"/>
      <c r="AM21" s="166"/>
      <c r="AN21" s="20"/>
      <c r="AO21" s="18">
        <f>AG26</f>
        <v>51270</v>
      </c>
      <c r="AP21" s="166"/>
      <c r="AQ21" s="179"/>
      <c r="AR21" s="179"/>
      <c r="AS21" s="179"/>
      <c r="AT21" s="166"/>
      <c r="AU21" s="141"/>
      <c r="AV21" s="166"/>
      <c r="AX21" s="18">
        <f>AO26</f>
        <v>0</v>
      </c>
      <c r="AY21" s="166"/>
      <c r="AZ21" s="179"/>
      <c r="BA21" s="179"/>
      <c r="BB21" s="179"/>
      <c r="BC21" s="166"/>
      <c r="BD21" s="141"/>
      <c r="BE21" s="166"/>
    </row>
    <row r="22" spans="1:57" ht="13.5" customHeight="1" x14ac:dyDescent="0.15">
      <c r="A22" s="179"/>
      <c r="B22" s="179"/>
      <c r="C22" s="189"/>
      <c r="D22" s="190"/>
      <c r="E22" s="190"/>
      <c r="F22" s="191"/>
      <c r="G22" s="201"/>
      <c r="H22" s="202"/>
      <c r="I22" s="203"/>
      <c r="J22" s="201"/>
      <c r="K22" s="202"/>
      <c r="L22" s="203"/>
      <c r="M22" s="201"/>
      <c r="N22" s="202"/>
      <c r="O22" s="203"/>
      <c r="P22" s="189"/>
      <c r="Q22" s="190"/>
      <c r="R22" s="190"/>
      <c r="S22" s="191"/>
      <c r="T22" s="228"/>
      <c r="U22" s="229"/>
      <c r="V22" s="230"/>
      <c r="W22" s="228"/>
      <c r="X22" s="229"/>
      <c r="Y22" s="230"/>
      <c r="Z22" s="201"/>
      <c r="AA22" s="202"/>
      <c r="AB22" s="203"/>
      <c r="AC22" s="166"/>
      <c r="AD22" s="166"/>
      <c r="AE22" s="135" t="s">
        <v>23</v>
      </c>
      <c r="AF22" s="141" t="s">
        <v>14</v>
      </c>
      <c r="AG22" s="166"/>
      <c r="AH22" s="179"/>
      <c r="AI22" s="179"/>
      <c r="AJ22" s="179"/>
      <c r="AK22" s="166"/>
      <c r="AL22" s="141" t="s">
        <v>21</v>
      </c>
      <c r="AM22" s="166"/>
      <c r="AN22" s="20"/>
      <c r="AO22" s="19" t="s">
        <v>32</v>
      </c>
      <c r="AP22" s="166"/>
      <c r="AQ22" s="179"/>
      <c r="AR22" s="179"/>
      <c r="AS22" s="179"/>
      <c r="AT22" s="166"/>
      <c r="AU22" s="141" t="s">
        <v>21</v>
      </c>
      <c r="AV22" s="166"/>
      <c r="AX22" s="19" t="s">
        <v>32</v>
      </c>
      <c r="AY22" s="166"/>
      <c r="AZ22" s="179"/>
      <c r="BA22" s="179"/>
      <c r="BB22" s="179"/>
      <c r="BC22" s="166"/>
      <c r="BD22" s="141" t="s">
        <v>21</v>
      </c>
      <c r="BE22" s="166"/>
    </row>
    <row r="23" spans="1:57" x14ac:dyDescent="0.15">
      <c r="A23" s="179"/>
      <c r="B23" s="179"/>
      <c r="C23" s="189"/>
      <c r="D23" s="190"/>
      <c r="E23" s="190"/>
      <c r="F23" s="191"/>
      <c r="G23" s="201"/>
      <c r="H23" s="202"/>
      <c r="I23" s="203"/>
      <c r="J23" s="201"/>
      <c r="K23" s="202"/>
      <c r="L23" s="203"/>
      <c r="M23" s="201"/>
      <c r="N23" s="202"/>
      <c r="O23" s="203"/>
      <c r="P23" s="189"/>
      <c r="Q23" s="190"/>
      <c r="R23" s="190"/>
      <c r="S23" s="191"/>
      <c r="T23" s="228"/>
      <c r="U23" s="229"/>
      <c r="V23" s="230"/>
      <c r="W23" s="228"/>
      <c r="X23" s="229"/>
      <c r="Y23" s="230"/>
      <c r="Z23" s="201"/>
      <c r="AA23" s="202"/>
      <c r="AB23" s="203"/>
      <c r="AC23" s="166"/>
      <c r="AD23" s="166"/>
      <c r="AE23" s="5"/>
      <c r="AF23" s="1"/>
      <c r="AG23" s="166"/>
      <c r="AH23" s="179"/>
      <c r="AI23" s="179"/>
      <c r="AJ23" s="179"/>
      <c r="AK23" s="166"/>
      <c r="AL23" s="141"/>
      <c r="AM23" s="166"/>
      <c r="AP23" s="166"/>
      <c r="AQ23" s="179"/>
      <c r="AR23" s="179"/>
      <c r="AS23" s="179"/>
      <c r="AT23" s="166"/>
      <c r="AU23" s="141"/>
      <c r="AV23" s="166"/>
      <c r="AY23" s="166"/>
      <c r="AZ23" s="179"/>
      <c r="BA23" s="179"/>
      <c r="BB23" s="179"/>
      <c r="BC23" s="166"/>
      <c r="BD23" s="141"/>
      <c r="BE23" s="166"/>
    </row>
    <row r="24" spans="1:57" ht="60.75" thickBot="1" x14ac:dyDescent="0.2">
      <c r="A24" s="179"/>
      <c r="B24" s="179"/>
      <c r="C24" s="183"/>
      <c r="D24" s="184"/>
      <c r="E24" s="184"/>
      <c r="F24" s="185"/>
      <c r="G24" s="204"/>
      <c r="H24" s="205"/>
      <c r="I24" s="206"/>
      <c r="J24" s="204"/>
      <c r="K24" s="205"/>
      <c r="L24" s="206"/>
      <c r="M24" s="204"/>
      <c r="N24" s="205"/>
      <c r="O24" s="206"/>
      <c r="P24" s="183"/>
      <c r="Q24" s="184"/>
      <c r="R24" s="184"/>
      <c r="S24" s="185"/>
      <c r="T24" s="231"/>
      <c r="U24" s="232"/>
      <c r="V24" s="233"/>
      <c r="W24" s="231"/>
      <c r="X24" s="232"/>
      <c r="Y24" s="233"/>
      <c r="Z24" s="204"/>
      <c r="AA24" s="205"/>
      <c r="AB24" s="206"/>
      <c r="AC24" s="166"/>
      <c r="AD24" s="166"/>
      <c r="AE24" s="157"/>
      <c r="AF24" s="1"/>
      <c r="AG24" s="166"/>
      <c r="AH24" s="179"/>
      <c r="AI24" s="179"/>
      <c r="AJ24" s="179"/>
      <c r="AK24" s="166"/>
      <c r="AL24" s="141" t="s">
        <v>22</v>
      </c>
      <c r="AM24" s="166"/>
      <c r="AP24" s="166"/>
      <c r="AQ24" s="179"/>
      <c r="AR24" s="179"/>
      <c r="AS24" s="179"/>
      <c r="AT24" s="166"/>
      <c r="AU24" s="141" t="s">
        <v>22</v>
      </c>
      <c r="AV24" s="166"/>
      <c r="AY24" s="166"/>
      <c r="AZ24" s="179"/>
      <c r="BA24" s="179"/>
      <c r="BB24" s="179"/>
      <c r="BC24" s="166"/>
      <c r="BD24" s="141" t="s">
        <v>22</v>
      </c>
      <c r="BE24" s="166"/>
    </row>
    <row r="25" spans="1:57" ht="14.25" thickBot="1" x14ac:dyDescent="0.2">
      <c r="A25" s="222"/>
      <c r="B25" s="222"/>
      <c r="C25" s="225" t="s">
        <v>92</v>
      </c>
      <c r="D25" s="226"/>
      <c r="E25" s="226"/>
      <c r="F25" s="227"/>
      <c r="G25" s="225" t="s">
        <v>103</v>
      </c>
      <c r="H25" s="226"/>
      <c r="I25" s="227"/>
      <c r="J25" s="225" t="s">
        <v>116</v>
      </c>
      <c r="K25" s="226"/>
      <c r="L25" s="227"/>
      <c r="M25" s="225" t="s">
        <v>116</v>
      </c>
      <c r="N25" s="226"/>
      <c r="O25" s="227"/>
      <c r="P25" s="225" t="s">
        <v>92</v>
      </c>
      <c r="Q25" s="226"/>
      <c r="R25" s="226"/>
      <c r="S25" s="227"/>
      <c r="T25" s="225" t="s">
        <v>93</v>
      </c>
      <c r="U25" s="226"/>
      <c r="V25" s="227"/>
      <c r="W25" s="225" t="s">
        <v>93</v>
      </c>
      <c r="X25" s="226"/>
      <c r="Y25" s="227"/>
      <c r="Z25" s="225" t="s">
        <v>94</v>
      </c>
      <c r="AA25" s="226"/>
      <c r="AB25" s="227"/>
      <c r="AC25" s="21" t="s">
        <v>63</v>
      </c>
      <c r="AD25" s="21" t="s">
        <v>64</v>
      </c>
      <c r="AE25" s="158">
        <v>100</v>
      </c>
      <c r="AF25" s="21" t="s">
        <v>65</v>
      </c>
      <c r="AG25" s="3"/>
      <c r="AH25" s="3"/>
      <c r="AI25" s="3"/>
      <c r="AJ25" s="3"/>
      <c r="AK25" s="3"/>
      <c r="AL25" s="3"/>
      <c r="AM25" s="3"/>
      <c r="AP25" s="136"/>
      <c r="AQ25" s="3"/>
      <c r="AR25" s="3"/>
      <c r="AS25" s="3"/>
      <c r="AT25" s="3"/>
      <c r="AU25" s="3"/>
      <c r="AV25" s="3"/>
      <c r="AY25" s="136"/>
      <c r="AZ25" s="3"/>
      <c r="BA25" s="3"/>
      <c r="BB25" s="3"/>
      <c r="BC25" s="3"/>
      <c r="BD25" s="3"/>
      <c r="BE25" s="3"/>
    </row>
    <row r="26" spans="1:57" ht="27.75" customHeight="1" thickTop="1" thickBot="1" x14ac:dyDescent="0.2">
      <c r="A26" s="126">
        <v>1</v>
      </c>
      <c r="B26" s="128" t="str">
        <f>'様式 (入力)'!B14</f>
        <v>㈲Ｃ</v>
      </c>
      <c r="C26" s="237">
        <f>SUM('様式 (入力)'!C14:E14)</f>
        <v>40</v>
      </c>
      <c r="D26" s="238"/>
      <c r="E26" s="238"/>
      <c r="F26" s="239"/>
      <c r="G26" s="237">
        <f>SUM('様式 (入力)'!F14:H14)</f>
        <v>4</v>
      </c>
      <c r="H26" s="238"/>
      <c r="I26" s="239"/>
      <c r="J26" s="237">
        <f>SUM('様式 (入力)'!L14:N14)</f>
        <v>3</v>
      </c>
      <c r="K26" s="238"/>
      <c r="L26" s="239"/>
      <c r="M26" s="237">
        <f>'様式 (入力)'!L14</f>
        <v>3</v>
      </c>
      <c r="N26" s="238"/>
      <c r="O26" s="239"/>
      <c r="P26" s="237">
        <f>SUM('様式 (入力)'!O14:Q14)</f>
        <v>40</v>
      </c>
      <c r="Q26" s="238"/>
      <c r="R26" s="238"/>
      <c r="S26" s="239"/>
      <c r="T26" s="237">
        <f>SUM('様式 (入力)'!R14:T14)</f>
        <v>5</v>
      </c>
      <c r="U26" s="238"/>
      <c r="V26" s="239"/>
      <c r="W26" s="237">
        <f>SUM('様式 (入力)'!U14:W14)</f>
        <v>5</v>
      </c>
      <c r="X26" s="238"/>
      <c r="Y26" s="239"/>
      <c r="Z26" s="237">
        <f>SUM('様式 (入力)'!X14:Z14)</f>
        <v>0</v>
      </c>
      <c r="AA26" s="238"/>
      <c r="AB26" s="239"/>
      <c r="AC26" s="129">
        <f>'様式 (入力)'!AA14</f>
        <v>100</v>
      </c>
      <c r="AD26" s="129">
        <f>'様式 (入力)'!AB14</f>
        <v>10</v>
      </c>
      <c r="AE26" s="159">
        <f>'様式 (入力)'!AC14</f>
        <v>100</v>
      </c>
      <c r="AF26" s="129">
        <f>'様式 (入力)'!AD14</f>
        <v>110</v>
      </c>
      <c r="AG26" s="130">
        <f>'様式 (入力)'!AE14</f>
        <v>51270</v>
      </c>
      <c r="AH26" s="131" t="str">
        <f>'様式 (入力)'!AF14</f>
        <v>OK</v>
      </c>
      <c r="AI26" s="131" t="str">
        <f>'様式 (入力)'!AG14</f>
        <v>失格</v>
      </c>
      <c r="AJ26" s="131" t="str">
        <f>'様式 (入力)'!AH14</f>
        <v>✖</v>
      </c>
      <c r="AK26" s="132">
        <f>'様式 (入力)'!AI14</f>
        <v>51.27</v>
      </c>
      <c r="AL26" s="133">
        <f>'様式 (入力)'!AJ14</f>
        <v>2.1455000000000002</v>
      </c>
      <c r="AM26" s="134" t="str">
        <f>'様式 (入力)'!AK14</f>
        <v>1.落札</v>
      </c>
      <c r="AN26" s="81" t="str">
        <f>AM26</f>
        <v>1.落札</v>
      </c>
      <c r="AO26" s="16"/>
      <c r="AP26" s="25">
        <v>33000</v>
      </c>
      <c r="AQ26" s="13" t="str">
        <f t="shared" ref="AQ26:AQ35" si="0">IF(AP26&lt;$AO$21,"OK","✖")</f>
        <v>OK</v>
      </c>
      <c r="AR26" s="13" t="str">
        <f t="shared" ref="AR26:AR35" si="1">IF(AP26&gt;=$B$41,"OK","失格")</f>
        <v>OK</v>
      </c>
      <c r="AS26" s="13" t="str">
        <f t="shared" ref="AS26:AS35" si="2">IF(AQ26=AR26,"OK","✖")</f>
        <v>OK</v>
      </c>
      <c r="AT26" s="9">
        <f t="shared" ref="AT26:AT35" si="3">ROUNDDOWN(AP26/1000,4)</f>
        <v>33</v>
      </c>
      <c r="AU26" s="7">
        <f t="shared" ref="AU26:AU35" si="4">ROUNDDOWN(AF26/AT26,4)</f>
        <v>3.3332999999999999</v>
      </c>
      <c r="AV26" s="137"/>
      <c r="AX26" s="16"/>
      <c r="AY26" s="25"/>
      <c r="AZ26" s="13" t="str">
        <f t="shared" ref="AZ26:AZ35" si="5">IF(AY26&lt;=$B$38,"OK","再")</f>
        <v>OK</v>
      </c>
      <c r="BA26" s="13" t="str">
        <f t="shared" ref="BA26:BA35" si="6">IF(AY26&gt;=$B$41,"OK","失格")</f>
        <v>OK</v>
      </c>
      <c r="BB26" s="13" t="str">
        <f t="shared" ref="BB26:BB35" si="7">IF(AZ26=BA26,"OK","✖")</f>
        <v>OK</v>
      </c>
      <c r="BC26" s="9">
        <f t="shared" ref="BC26:BC35" si="8">ROUNDDOWN(AY26/1000,4)</f>
        <v>0</v>
      </c>
      <c r="BD26" s="7" t="e">
        <f t="shared" ref="BD26:BD35" si="9">ROUNDDOWN(AF26/BC26,4)</f>
        <v>#DIV/0!</v>
      </c>
      <c r="BE26" s="137"/>
    </row>
    <row r="27" spans="1:57" ht="27.75" customHeight="1" thickBot="1" x14ac:dyDescent="0.2">
      <c r="A27" s="126">
        <v>2</v>
      </c>
      <c r="B27" s="128" t="str">
        <f>'様式 (入力)'!B15</f>
        <v>㈱Ｄ</v>
      </c>
      <c r="C27" s="162">
        <f>SUM('様式 (入力)'!C15:E15)</f>
        <v>40</v>
      </c>
      <c r="D27" s="163"/>
      <c r="E27" s="163"/>
      <c r="F27" s="164"/>
      <c r="G27" s="162">
        <f>SUM('様式 (入力)'!F15:H15)</f>
        <v>2</v>
      </c>
      <c r="H27" s="163"/>
      <c r="I27" s="164"/>
      <c r="J27" s="162">
        <f>SUM('様式 (入力)'!L15:N15)</f>
        <v>0</v>
      </c>
      <c r="K27" s="163"/>
      <c r="L27" s="164"/>
      <c r="M27" s="162">
        <f>'様式 (入力)'!L15</f>
        <v>0</v>
      </c>
      <c r="N27" s="163"/>
      <c r="O27" s="164"/>
      <c r="P27" s="162">
        <f>SUM('様式 (入力)'!O15:Q15)</f>
        <v>20</v>
      </c>
      <c r="Q27" s="163"/>
      <c r="R27" s="163"/>
      <c r="S27" s="164"/>
      <c r="T27" s="162">
        <f>SUM('様式 (入力)'!R15:T15)</f>
        <v>5</v>
      </c>
      <c r="U27" s="163"/>
      <c r="V27" s="164"/>
      <c r="W27" s="162">
        <f>SUM('様式 (入力)'!U15:W15)</f>
        <v>4</v>
      </c>
      <c r="X27" s="163"/>
      <c r="Y27" s="164"/>
      <c r="Z27" s="162">
        <f>SUM('様式 (入力)'!X15:Z15)</f>
        <v>0</v>
      </c>
      <c r="AA27" s="163"/>
      <c r="AB27" s="164"/>
      <c r="AC27" s="129">
        <f>'様式 (入力)'!AA15</f>
        <v>71</v>
      </c>
      <c r="AD27" s="129">
        <f>'様式 (入力)'!AB15</f>
        <v>7.1</v>
      </c>
      <c r="AE27" s="159">
        <f>'様式 (入力)'!AC15</f>
        <v>100</v>
      </c>
      <c r="AF27" s="129">
        <f>'様式 (入力)'!AD15</f>
        <v>107.1</v>
      </c>
      <c r="AG27" s="130">
        <f>'様式 (入力)'!AE15</f>
        <v>51270</v>
      </c>
      <c r="AH27" s="131" t="str">
        <f>'様式 (入力)'!AF15</f>
        <v>OK</v>
      </c>
      <c r="AI27" s="131" t="str">
        <f>'様式 (入力)'!AG15</f>
        <v>失格</v>
      </c>
      <c r="AJ27" s="131" t="str">
        <f>'様式 (入力)'!AH15</f>
        <v>✖</v>
      </c>
      <c r="AK27" s="132">
        <f>'様式 (入力)'!AI15</f>
        <v>51.27</v>
      </c>
      <c r="AL27" s="133">
        <f>'様式 (入力)'!AJ15</f>
        <v>2.0889000000000002</v>
      </c>
      <c r="AM27" s="134" t="str">
        <f>'様式 (入力)'!AK15</f>
        <v>3.白</v>
      </c>
      <c r="AN27" s="81" t="str">
        <f t="shared" ref="AN27:AN35" si="10">AM27</f>
        <v>3.白</v>
      </c>
      <c r="AO27" s="17"/>
      <c r="AP27" s="26">
        <v>35900</v>
      </c>
      <c r="AQ27" s="13" t="str">
        <f t="shared" si="0"/>
        <v>OK</v>
      </c>
      <c r="AR27" s="11" t="str">
        <f t="shared" si="1"/>
        <v>OK</v>
      </c>
      <c r="AS27" s="11" t="str">
        <f t="shared" si="2"/>
        <v>OK</v>
      </c>
      <c r="AT27" s="7">
        <f t="shared" si="3"/>
        <v>35.9</v>
      </c>
      <c r="AU27" s="7">
        <f t="shared" si="4"/>
        <v>2.9832000000000001</v>
      </c>
      <c r="AV27" s="139"/>
      <c r="AX27" s="17"/>
      <c r="AY27" s="26"/>
      <c r="AZ27" s="11" t="str">
        <f t="shared" si="5"/>
        <v>OK</v>
      </c>
      <c r="BA27" s="11" t="str">
        <f t="shared" si="6"/>
        <v>OK</v>
      </c>
      <c r="BB27" s="11" t="str">
        <f t="shared" si="7"/>
        <v>OK</v>
      </c>
      <c r="BC27" s="7">
        <f t="shared" si="8"/>
        <v>0</v>
      </c>
      <c r="BD27" s="7" t="e">
        <f t="shared" si="9"/>
        <v>#DIV/0!</v>
      </c>
      <c r="BE27" s="139"/>
    </row>
    <row r="28" spans="1:57" ht="27.75" customHeight="1" thickBot="1" x14ac:dyDescent="0.2">
      <c r="A28" s="126">
        <v>3</v>
      </c>
      <c r="B28" s="128" t="str">
        <f>'様式 (入力)'!B16</f>
        <v>㈱Ｆ</v>
      </c>
      <c r="C28" s="162">
        <f>SUM('様式 (入力)'!C16:E16)</f>
        <v>20</v>
      </c>
      <c r="D28" s="163"/>
      <c r="E28" s="163"/>
      <c r="F28" s="164"/>
      <c r="G28" s="162">
        <f>SUM('様式 (入力)'!F16:H16)</f>
        <v>4</v>
      </c>
      <c r="H28" s="163"/>
      <c r="I28" s="164"/>
      <c r="J28" s="162">
        <f>SUM('様式 (入力)'!L16:N16)</f>
        <v>3</v>
      </c>
      <c r="K28" s="163"/>
      <c r="L28" s="164"/>
      <c r="M28" s="162">
        <f>'様式 (入力)'!L16</f>
        <v>3</v>
      </c>
      <c r="N28" s="163"/>
      <c r="O28" s="164"/>
      <c r="P28" s="162">
        <f>SUM('様式 (入力)'!O16:Q16)</f>
        <v>20</v>
      </c>
      <c r="Q28" s="163"/>
      <c r="R28" s="163"/>
      <c r="S28" s="164"/>
      <c r="T28" s="162">
        <f>SUM('様式 (入力)'!R16:T16)</f>
        <v>5</v>
      </c>
      <c r="U28" s="163"/>
      <c r="V28" s="164"/>
      <c r="W28" s="162">
        <f>SUM('様式 (入力)'!U16:W16)</f>
        <v>2</v>
      </c>
      <c r="X28" s="163"/>
      <c r="Y28" s="164"/>
      <c r="Z28" s="162">
        <f>SUM('様式 (入力)'!X16:Z16)</f>
        <v>0</v>
      </c>
      <c r="AA28" s="163"/>
      <c r="AB28" s="164"/>
      <c r="AC28" s="129">
        <f>'様式 (入力)'!AA16</f>
        <v>57</v>
      </c>
      <c r="AD28" s="129">
        <f>'様式 (入力)'!AB16</f>
        <v>5.7</v>
      </c>
      <c r="AE28" s="159">
        <f>'様式 (入力)'!AC16</f>
        <v>100</v>
      </c>
      <c r="AF28" s="129">
        <f>'様式 (入力)'!AD16</f>
        <v>105.7</v>
      </c>
      <c r="AG28" s="130">
        <f>'様式 (入力)'!AE16</f>
        <v>51270</v>
      </c>
      <c r="AH28" s="131" t="str">
        <f>'様式 (入力)'!AF16</f>
        <v>OK</v>
      </c>
      <c r="AI28" s="131" t="str">
        <f>'様式 (入力)'!AG16</f>
        <v>失格</v>
      </c>
      <c r="AJ28" s="131" t="str">
        <f>'様式 (入力)'!AH16</f>
        <v>✖</v>
      </c>
      <c r="AK28" s="132">
        <f>'様式 (入力)'!AI16</f>
        <v>51.27</v>
      </c>
      <c r="AL28" s="133">
        <f>'様式 (入力)'!AJ16</f>
        <v>2.0615999999999999</v>
      </c>
      <c r="AM28" s="134" t="str">
        <f>'様式 (入力)'!AK16</f>
        <v>3.白</v>
      </c>
      <c r="AN28" s="81" t="str">
        <f t="shared" si="10"/>
        <v>3.白</v>
      </c>
      <c r="AO28" s="17"/>
      <c r="AP28" s="25">
        <v>31000</v>
      </c>
      <c r="AQ28" s="13" t="str">
        <f t="shared" si="0"/>
        <v>OK</v>
      </c>
      <c r="AR28" s="11" t="str">
        <f t="shared" si="1"/>
        <v>OK</v>
      </c>
      <c r="AS28" s="11" t="str">
        <f t="shared" si="2"/>
        <v>OK</v>
      </c>
      <c r="AT28" s="9">
        <f t="shared" si="3"/>
        <v>31</v>
      </c>
      <c r="AU28" s="7">
        <f t="shared" si="4"/>
        <v>3.4096000000000002</v>
      </c>
      <c r="AV28" s="137"/>
      <c r="AX28" s="17"/>
      <c r="AY28" s="25"/>
      <c r="AZ28" s="11" t="str">
        <f t="shared" si="5"/>
        <v>OK</v>
      </c>
      <c r="BA28" s="11" t="str">
        <f t="shared" si="6"/>
        <v>OK</v>
      </c>
      <c r="BB28" s="11" t="str">
        <f t="shared" si="7"/>
        <v>OK</v>
      </c>
      <c r="BC28" s="9">
        <f t="shared" si="8"/>
        <v>0</v>
      </c>
      <c r="BD28" s="7" t="e">
        <f t="shared" si="9"/>
        <v>#DIV/0!</v>
      </c>
      <c r="BE28" s="137"/>
    </row>
    <row r="29" spans="1:57" ht="27.75" customHeight="1" thickBot="1" x14ac:dyDescent="0.2">
      <c r="A29" s="126">
        <v>4</v>
      </c>
      <c r="B29" s="128" t="str">
        <f>'様式 (入力)'!B17</f>
        <v>㈲Ａ</v>
      </c>
      <c r="C29" s="162">
        <f>SUM('様式 (入力)'!C17:E17)</f>
        <v>40</v>
      </c>
      <c r="D29" s="163"/>
      <c r="E29" s="163"/>
      <c r="F29" s="164"/>
      <c r="G29" s="162">
        <f>SUM('様式 (入力)'!F17:H17)</f>
        <v>2</v>
      </c>
      <c r="H29" s="163"/>
      <c r="I29" s="164"/>
      <c r="J29" s="162">
        <f>SUM('様式 (入力)'!L17:N17)</f>
        <v>3</v>
      </c>
      <c r="K29" s="163"/>
      <c r="L29" s="164"/>
      <c r="M29" s="162">
        <f>'様式 (入力)'!L17</f>
        <v>3</v>
      </c>
      <c r="N29" s="163"/>
      <c r="O29" s="164"/>
      <c r="P29" s="162">
        <f>SUM('様式 (入力)'!O17:Q17)</f>
        <v>20</v>
      </c>
      <c r="Q29" s="163"/>
      <c r="R29" s="163"/>
      <c r="S29" s="164"/>
      <c r="T29" s="162">
        <f>SUM('様式 (入力)'!R17:T17)</f>
        <v>0</v>
      </c>
      <c r="U29" s="163"/>
      <c r="V29" s="164"/>
      <c r="W29" s="162">
        <f>SUM('様式 (入力)'!U17:W17)</f>
        <v>4</v>
      </c>
      <c r="X29" s="163"/>
      <c r="Y29" s="164"/>
      <c r="Z29" s="162">
        <f>SUM('様式 (入力)'!X17:Z17)</f>
        <v>0</v>
      </c>
      <c r="AA29" s="163"/>
      <c r="AB29" s="164"/>
      <c r="AC29" s="129">
        <f>'様式 (入力)'!AA17</f>
        <v>72</v>
      </c>
      <c r="AD29" s="129">
        <f>'様式 (入力)'!AB17</f>
        <v>7.2</v>
      </c>
      <c r="AE29" s="159">
        <f>'様式 (入力)'!AC17</f>
        <v>100</v>
      </c>
      <c r="AF29" s="129">
        <f>'様式 (入力)'!AD17</f>
        <v>107.2</v>
      </c>
      <c r="AG29" s="130">
        <f>'様式 (入力)'!AE17</f>
        <v>58000</v>
      </c>
      <c r="AH29" s="131" t="str">
        <f>'様式 (入力)'!AF17</f>
        <v>OK</v>
      </c>
      <c r="AI29" s="131" t="str">
        <f>'様式 (入力)'!AG17</f>
        <v>OK</v>
      </c>
      <c r="AJ29" s="131" t="str">
        <f>'様式 (入力)'!AH17</f>
        <v>OK</v>
      </c>
      <c r="AK29" s="132">
        <f>'様式 (入力)'!AI17</f>
        <v>58</v>
      </c>
      <c r="AL29" s="133">
        <f>'様式 (入力)'!AJ17</f>
        <v>1.8482000000000001</v>
      </c>
      <c r="AM29" s="134" t="str">
        <f>'様式 (入力)'!AK17</f>
        <v>3.白</v>
      </c>
      <c r="AN29" s="81" t="str">
        <f t="shared" si="10"/>
        <v>3.白</v>
      </c>
      <c r="AO29" s="17"/>
      <c r="AP29" s="26">
        <v>35800</v>
      </c>
      <c r="AQ29" s="13" t="str">
        <f t="shared" si="0"/>
        <v>OK</v>
      </c>
      <c r="AR29" s="11" t="str">
        <f t="shared" si="1"/>
        <v>OK</v>
      </c>
      <c r="AS29" s="11" t="str">
        <f t="shared" si="2"/>
        <v>OK</v>
      </c>
      <c r="AT29" s="7">
        <f t="shared" si="3"/>
        <v>35.799999999999997</v>
      </c>
      <c r="AU29" s="7">
        <f t="shared" si="4"/>
        <v>2.9944000000000002</v>
      </c>
      <c r="AV29" s="139"/>
      <c r="AX29" s="17"/>
      <c r="AY29" s="26"/>
      <c r="AZ29" s="11" t="str">
        <f t="shared" si="5"/>
        <v>OK</v>
      </c>
      <c r="BA29" s="11" t="str">
        <f t="shared" si="6"/>
        <v>OK</v>
      </c>
      <c r="BB29" s="11" t="str">
        <f t="shared" si="7"/>
        <v>OK</v>
      </c>
      <c r="BC29" s="7">
        <f t="shared" si="8"/>
        <v>0</v>
      </c>
      <c r="BD29" s="7" t="e">
        <f t="shared" si="9"/>
        <v>#DIV/0!</v>
      </c>
      <c r="BE29" s="139"/>
    </row>
    <row r="30" spans="1:57" ht="27.75" customHeight="1" thickBot="1" x14ac:dyDescent="0.2">
      <c r="A30" s="126">
        <v>5</v>
      </c>
      <c r="B30" s="128" t="str">
        <f>'様式 (入力)'!B18</f>
        <v>㈱Ｊ</v>
      </c>
      <c r="C30" s="162">
        <f>SUM('様式 (入力)'!C18:E18)</f>
        <v>30</v>
      </c>
      <c r="D30" s="163"/>
      <c r="E30" s="163"/>
      <c r="F30" s="164"/>
      <c r="G30" s="162">
        <f>SUM('様式 (入力)'!F18:H18)</f>
        <v>0</v>
      </c>
      <c r="H30" s="163"/>
      <c r="I30" s="164"/>
      <c r="J30" s="162">
        <f>SUM('様式 (入力)'!L18:N18)</f>
        <v>3</v>
      </c>
      <c r="K30" s="163"/>
      <c r="L30" s="164"/>
      <c r="M30" s="162">
        <f>'様式 (入力)'!L18</f>
        <v>3</v>
      </c>
      <c r="N30" s="163"/>
      <c r="O30" s="164"/>
      <c r="P30" s="162">
        <f>SUM('様式 (入力)'!O18:Q18)</f>
        <v>30</v>
      </c>
      <c r="Q30" s="163"/>
      <c r="R30" s="163"/>
      <c r="S30" s="164"/>
      <c r="T30" s="162">
        <f>SUM('様式 (入力)'!R18:T18)</f>
        <v>5</v>
      </c>
      <c r="U30" s="163"/>
      <c r="V30" s="164"/>
      <c r="W30" s="162">
        <f>SUM('様式 (入力)'!U18:W18)</f>
        <v>1</v>
      </c>
      <c r="X30" s="163"/>
      <c r="Y30" s="164"/>
      <c r="Z30" s="162">
        <f>SUM('様式 (入力)'!X18:Z18)</f>
        <v>10</v>
      </c>
      <c r="AA30" s="163"/>
      <c r="AB30" s="164"/>
      <c r="AC30" s="129">
        <f>'様式 (入力)'!AA18</f>
        <v>82</v>
      </c>
      <c r="AD30" s="129">
        <f>'様式 (入力)'!AB18</f>
        <v>8.1999999999999993</v>
      </c>
      <c r="AE30" s="159">
        <f>'様式 (入力)'!AC18</f>
        <v>100</v>
      </c>
      <c r="AF30" s="129">
        <f>'様式 (入力)'!AD18</f>
        <v>108.2</v>
      </c>
      <c r="AG30" s="130">
        <f>'様式 (入力)'!AE18</f>
        <v>60000</v>
      </c>
      <c r="AH30" s="131" t="str">
        <f>'様式 (入力)'!AF18</f>
        <v>OK</v>
      </c>
      <c r="AI30" s="131" t="str">
        <f>'様式 (入力)'!AG18</f>
        <v>OK</v>
      </c>
      <c r="AJ30" s="131" t="str">
        <f>'様式 (入力)'!AH18</f>
        <v>OK</v>
      </c>
      <c r="AK30" s="132">
        <f>'様式 (入力)'!AI18</f>
        <v>60</v>
      </c>
      <c r="AL30" s="133">
        <f>'様式 (入力)'!AJ18</f>
        <v>1.8032999999999999</v>
      </c>
      <c r="AM30" s="134" t="str">
        <f>'様式 (入力)'!AK18</f>
        <v>3.白</v>
      </c>
      <c r="AN30" s="81" t="str">
        <f t="shared" si="10"/>
        <v>3.白</v>
      </c>
      <c r="AO30" s="17"/>
      <c r="AP30" s="26">
        <v>32100</v>
      </c>
      <c r="AQ30" s="13" t="str">
        <f t="shared" si="0"/>
        <v>OK</v>
      </c>
      <c r="AR30" s="11" t="str">
        <f t="shared" si="1"/>
        <v>OK</v>
      </c>
      <c r="AS30" s="11" t="str">
        <f t="shared" si="2"/>
        <v>OK</v>
      </c>
      <c r="AT30" s="7">
        <f t="shared" si="3"/>
        <v>32.1</v>
      </c>
      <c r="AU30" s="7">
        <f t="shared" si="4"/>
        <v>3.3706999999999998</v>
      </c>
      <c r="AV30" s="139"/>
      <c r="AX30" s="17"/>
      <c r="AY30" s="26"/>
      <c r="AZ30" s="11" t="str">
        <f t="shared" si="5"/>
        <v>OK</v>
      </c>
      <c r="BA30" s="11" t="str">
        <f t="shared" si="6"/>
        <v>OK</v>
      </c>
      <c r="BB30" s="11" t="str">
        <f t="shared" si="7"/>
        <v>OK</v>
      </c>
      <c r="BC30" s="7">
        <f t="shared" si="8"/>
        <v>0</v>
      </c>
      <c r="BD30" s="7" t="e">
        <f t="shared" si="9"/>
        <v>#DIV/0!</v>
      </c>
      <c r="BE30" s="139"/>
    </row>
    <row r="31" spans="1:57" ht="27.75" customHeight="1" thickBot="1" x14ac:dyDescent="0.2">
      <c r="A31" s="126">
        <v>6</v>
      </c>
      <c r="B31" s="128" t="str">
        <f>'様式 (入力)'!B19</f>
        <v>㈲Ｅ</v>
      </c>
      <c r="C31" s="162">
        <f>SUM('様式 (入力)'!C19:E19)</f>
        <v>20</v>
      </c>
      <c r="D31" s="163"/>
      <c r="E31" s="163"/>
      <c r="F31" s="164"/>
      <c r="G31" s="162">
        <f>SUM('様式 (入力)'!F19:H19)</f>
        <v>0</v>
      </c>
      <c r="H31" s="163"/>
      <c r="I31" s="164"/>
      <c r="J31" s="162">
        <f>SUM('様式 (入力)'!L19:N19)</f>
        <v>0</v>
      </c>
      <c r="K31" s="163"/>
      <c r="L31" s="164"/>
      <c r="M31" s="162">
        <f>'様式 (入力)'!L19</f>
        <v>0</v>
      </c>
      <c r="N31" s="163"/>
      <c r="O31" s="164"/>
      <c r="P31" s="162">
        <f>SUM('様式 (入力)'!O19:Q19)</f>
        <v>0</v>
      </c>
      <c r="Q31" s="163"/>
      <c r="R31" s="163"/>
      <c r="S31" s="164"/>
      <c r="T31" s="162">
        <f>SUM('様式 (入力)'!R19:T19)</f>
        <v>0</v>
      </c>
      <c r="U31" s="163"/>
      <c r="V31" s="164"/>
      <c r="W31" s="162">
        <f>SUM('様式 (入力)'!U19:W19)</f>
        <v>5</v>
      </c>
      <c r="X31" s="163"/>
      <c r="Y31" s="164"/>
      <c r="Z31" s="162">
        <f>SUM('様式 (入力)'!X19:Z19)</f>
        <v>0</v>
      </c>
      <c r="AA31" s="163"/>
      <c r="AB31" s="164"/>
      <c r="AC31" s="129">
        <f>'様式 (入力)'!AA19</f>
        <v>28</v>
      </c>
      <c r="AD31" s="129">
        <f>'様式 (入力)'!AB19</f>
        <v>2.8</v>
      </c>
      <c r="AE31" s="159">
        <f>'様式 (入力)'!AC19</f>
        <v>100</v>
      </c>
      <c r="AF31" s="129">
        <f>'様式 (入力)'!AD19</f>
        <v>102.8</v>
      </c>
      <c r="AG31" s="130">
        <f>'様式 (入力)'!AE19</f>
        <v>58000</v>
      </c>
      <c r="AH31" s="131" t="str">
        <f>'様式 (入力)'!AF19</f>
        <v>OK</v>
      </c>
      <c r="AI31" s="131" t="str">
        <f>'様式 (入力)'!AG19</f>
        <v>OK</v>
      </c>
      <c r="AJ31" s="131" t="str">
        <f>'様式 (入力)'!AH19</f>
        <v>OK</v>
      </c>
      <c r="AK31" s="132">
        <f>'様式 (入力)'!AI19</f>
        <v>58</v>
      </c>
      <c r="AL31" s="133">
        <f>'様式 (入力)'!AJ19</f>
        <v>1.7724</v>
      </c>
      <c r="AM31" s="134" t="str">
        <f>'様式 (入力)'!AK19</f>
        <v>3.白</v>
      </c>
      <c r="AN31" s="81" t="str">
        <f t="shared" si="10"/>
        <v>3.白</v>
      </c>
      <c r="AO31" s="17"/>
      <c r="AP31" s="26">
        <v>32900</v>
      </c>
      <c r="AQ31" s="13" t="str">
        <f t="shared" si="0"/>
        <v>OK</v>
      </c>
      <c r="AR31" s="11" t="str">
        <f t="shared" si="1"/>
        <v>OK</v>
      </c>
      <c r="AS31" s="11" t="str">
        <f t="shared" si="2"/>
        <v>OK</v>
      </c>
      <c r="AT31" s="7">
        <f t="shared" si="3"/>
        <v>32.9</v>
      </c>
      <c r="AU31" s="7">
        <f t="shared" si="4"/>
        <v>3.1246</v>
      </c>
      <c r="AV31" s="139"/>
      <c r="AX31" s="17"/>
      <c r="AY31" s="26"/>
      <c r="AZ31" s="11" t="str">
        <f t="shared" si="5"/>
        <v>OK</v>
      </c>
      <c r="BA31" s="11" t="str">
        <f t="shared" si="6"/>
        <v>OK</v>
      </c>
      <c r="BB31" s="11" t="str">
        <f t="shared" si="7"/>
        <v>OK</v>
      </c>
      <c r="BC31" s="7">
        <f t="shared" si="8"/>
        <v>0</v>
      </c>
      <c r="BD31" s="7" t="e">
        <f t="shared" si="9"/>
        <v>#DIV/0!</v>
      </c>
      <c r="BE31" s="139"/>
    </row>
    <row r="32" spans="1:57" ht="27.75" customHeight="1" thickBot="1" x14ac:dyDescent="0.2">
      <c r="A32" s="126">
        <v>7</v>
      </c>
      <c r="B32" s="128" t="str">
        <f>'様式 (入力)'!B20</f>
        <v>㈲Ｇ</v>
      </c>
      <c r="C32" s="162">
        <f>SUM('様式 (入力)'!C20:E20)</f>
        <v>20</v>
      </c>
      <c r="D32" s="163"/>
      <c r="E32" s="163"/>
      <c r="F32" s="164"/>
      <c r="G32" s="162">
        <f>SUM('様式 (入力)'!F20:H20)</f>
        <v>0</v>
      </c>
      <c r="H32" s="163"/>
      <c r="I32" s="164"/>
      <c r="J32" s="162">
        <f>SUM('様式 (入力)'!L20:N20)</f>
        <v>3</v>
      </c>
      <c r="K32" s="163"/>
      <c r="L32" s="164"/>
      <c r="M32" s="162">
        <f>'様式 (入力)'!L20</f>
        <v>3</v>
      </c>
      <c r="N32" s="163"/>
      <c r="O32" s="164"/>
      <c r="P32" s="162">
        <f>SUM('様式 (入力)'!O20:Q20)</f>
        <v>20</v>
      </c>
      <c r="Q32" s="163"/>
      <c r="R32" s="163"/>
      <c r="S32" s="164"/>
      <c r="T32" s="162">
        <f>SUM('様式 (入力)'!R20:T20)</f>
        <v>0</v>
      </c>
      <c r="U32" s="163"/>
      <c r="V32" s="164"/>
      <c r="W32" s="162">
        <f>SUM('様式 (入力)'!U20:W20)</f>
        <v>1</v>
      </c>
      <c r="X32" s="163"/>
      <c r="Y32" s="164"/>
      <c r="Z32" s="162">
        <f>SUM('様式 (入力)'!X20:Z20)</f>
        <v>0</v>
      </c>
      <c r="AA32" s="163"/>
      <c r="AB32" s="164"/>
      <c r="AC32" s="129">
        <f>'様式 (入力)'!AA20</f>
        <v>44</v>
      </c>
      <c r="AD32" s="129">
        <f>'様式 (入力)'!AB20</f>
        <v>4.4000000000000004</v>
      </c>
      <c r="AE32" s="159">
        <f>'様式 (入力)'!AC20</f>
        <v>100</v>
      </c>
      <c r="AF32" s="129">
        <f>'様式 (入力)'!AD20</f>
        <v>104.4</v>
      </c>
      <c r="AG32" s="130">
        <f>'様式 (入力)'!AE20</f>
        <v>60000</v>
      </c>
      <c r="AH32" s="131" t="str">
        <f>'様式 (入力)'!AF20</f>
        <v>OK</v>
      </c>
      <c r="AI32" s="131" t="str">
        <f>'様式 (入力)'!AG20</f>
        <v>OK</v>
      </c>
      <c r="AJ32" s="131" t="str">
        <f>'様式 (入力)'!AH20</f>
        <v>OK</v>
      </c>
      <c r="AK32" s="132">
        <f>'様式 (入力)'!AI20</f>
        <v>60</v>
      </c>
      <c r="AL32" s="133">
        <f>'様式 (入力)'!AJ20</f>
        <v>1.74</v>
      </c>
      <c r="AM32" s="134" t="str">
        <f>'様式 (入力)'!AK20</f>
        <v>3.白</v>
      </c>
      <c r="AN32" s="81" t="str">
        <f t="shared" si="10"/>
        <v>3.白</v>
      </c>
      <c r="AO32" s="17"/>
      <c r="AP32" s="26">
        <v>30000</v>
      </c>
      <c r="AQ32" s="13" t="str">
        <f t="shared" si="0"/>
        <v>OK</v>
      </c>
      <c r="AR32" s="11" t="str">
        <f t="shared" si="1"/>
        <v>OK</v>
      </c>
      <c r="AS32" s="11" t="str">
        <f t="shared" si="2"/>
        <v>OK</v>
      </c>
      <c r="AT32" s="7">
        <f t="shared" si="3"/>
        <v>30</v>
      </c>
      <c r="AU32" s="7">
        <f t="shared" si="4"/>
        <v>3.48</v>
      </c>
      <c r="AV32" s="139"/>
      <c r="AX32" s="17"/>
      <c r="AY32" s="26"/>
      <c r="AZ32" s="11" t="str">
        <f t="shared" si="5"/>
        <v>OK</v>
      </c>
      <c r="BA32" s="11" t="str">
        <f t="shared" si="6"/>
        <v>OK</v>
      </c>
      <c r="BB32" s="11" t="str">
        <f t="shared" si="7"/>
        <v>OK</v>
      </c>
      <c r="BC32" s="7">
        <f t="shared" si="8"/>
        <v>0</v>
      </c>
      <c r="BD32" s="7" t="e">
        <f t="shared" si="9"/>
        <v>#DIV/0!</v>
      </c>
      <c r="BE32" s="139"/>
    </row>
    <row r="33" spans="1:57" ht="27.75" customHeight="1" thickBot="1" x14ac:dyDescent="0.2">
      <c r="A33" s="126">
        <v>8</v>
      </c>
      <c r="B33" s="128" t="str">
        <f>'様式 (入力)'!B21</f>
        <v>㈲Ｉ</v>
      </c>
      <c r="C33" s="162">
        <f>SUM('様式 (入力)'!C21:E21)</f>
        <v>10</v>
      </c>
      <c r="D33" s="163"/>
      <c r="E33" s="163"/>
      <c r="F33" s="164"/>
      <c r="G33" s="162">
        <f>SUM('様式 (入力)'!F21:H21)</f>
        <v>2</v>
      </c>
      <c r="H33" s="163"/>
      <c r="I33" s="164"/>
      <c r="J33" s="162">
        <f>SUM('様式 (入力)'!L21:N21)</f>
        <v>3</v>
      </c>
      <c r="K33" s="163"/>
      <c r="L33" s="164"/>
      <c r="M33" s="162">
        <f>'様式 (入力)'!L21</f>
        <v>3</v>
      </c>
      <c r="N33" s="163"/>
      <c r="O33" s="164"/>
      <c r="P33" s="162">
        <f>SUM('様式 (入力)'!O21:Q21)</f>
        <v>10</v>
      </c>
      <c r="Q33" s="163"/>
      <c r="R33" s="163"/>
      <c r="S33" s="164"/>
      <c r="T33" s="162">
        <f>SUM('様式 (入力)'!R21:T21)</f>
        <v>0</v>
      </c>
      <c r="U33" s="163"/>
      <c r="V33" s="164"/>
      <c r="W33" s="162">
        <f>SUM('様式 (入力)'!U21:W21)</f>
        <v>5</v>
      </c>
      <c r="X33" s="163"/>
      <c r="Y33" s="164"/>
      <c r="Z33" s="162">
        <f>SUM('様式 (入力)'!X21:Z21)</f>
        <v>10</v>
      </c>
      <c r="AA33" s="163"/>
      <c r="AB33" s="164"/>
      <c r="AC33" s="129">
        <f>'様式 (入力)'!AA21</f>
        <v>40</v>
      </c>
      <c r="AD33" s="129">
        <f>'様式 (入力)'!AB21</f>
        <v>4</v>
      </c>
      <c r="AE33" s="159">
        <f>'様式 (入力)'!AC21</f>
        <v>100</v>
      </c>
      <c r="AF33" s="129">
        <f>'様式 (入力)'!AD21</f>
        <v>104</v>
      </c>
      <c r="AG33" s="130">
        <f>'様式 (入力)'!AE21</f>
        <v>60000</v>
      </c>
      <c r="AH33" s="131" t="str">
        <f>'様式 (入力)'!AF21</f>
        <v>OK</v>
      </c>
      <c r="AI33" s="131" t="str">
        <f>'様式 (入力)'!AG21</f>
        <v>OK</v>
      </c>
      <c r="AJ33" s="131" t="str">
        <f>'様式 (入力)'!AH21</f>
        <v>OK</v>
      </c>
      <c r="AK33" s="132">
        <f>'様式 (入力)'!AI21</f>
        <v>60</v>
      </c>
      <c r="AL33" s="133">
        <f>'様式 (入力)'!AJ21</f>
        <v>1.7333000000000001</v>
      </c>
      <c r="AM33" s="134" t="str">
        <f>'様式 (入力)'!AK21</f>
        <v>3.白</v>
      </c>
      <c r="AN33" s="81" t="str">
        <f t="shared" si="10"/>
        <v>3.白</v>
      </c>
      <c r="AO33" s="17"/>
      <c r="AP33" s="26">
        <v>35700</v>
      </c>
      <c r="AQ33" s="13" t="str">
        <f t="shared" si="0"/>
        <v>OK</v>
      </c>
      <c r="AR33" s="11" t="str">
        <f t="shared" si="1"/>
        <v>OK</v>
      </c>
      <c r="AS33" s="11" t="str">
        <f t="shared" si="2"/>
        <v>OK</v>
      </c>
      <c r="AT33" s="7">
        <f t="shared" si="3"/>
        <v>35.700000000000003</v>
      </c>
      <c r="AU33" s="7">
        <f t="shared" si="4"/>
        <v>2.9131</v>
      </c>
      <c r="AV33" s="139"/>
      <c r="AX33" s="17"/>
      <c r="AY33" s="26"/>
      <c r="AZ33" s="11" t="str">
        <f t="shared" si="5"/>
        <v>OK</v>
      </c>
      <c r="BA33" s="11" t="str">
        <f t="shared" si="6"/>
        <v>OK</v>
      </c>
      <c r="BB33" s="11" t="str">
        <f t="shared" si="7"/>
        <v>OK</v>
      </c>
      <c r="BC33" s="7">
        <f t="shared" si="8"/>
        <v>0</v>
      </c>
      <c r="BD33" s="7" t="e">
        <f t="shared" si="9"/>
        <v>#DIV/0!</v>
      </c>
      <c r="BE33" s="139"/>
    </row>
    <row r="34" spans="1:57" ht="27.75" customHeight="1" thickBot="1" x14ac:dyDescent="0.2">
      <c r="A34" s="126">
        <v>9</v>
      </c>
      <c r="B34" s="128" t="str">
        <f>'様式 (入力)'!B22</f>
        <v>㈱Ｈ</v>
      </c>
      <c r="C34" s="162">
        <f>SUM('様式 (入力)'!C22:E22)</f>
        <v>0</v>
      </c>
      <c r="D34" s="163"/>
      <c r="E34" s="163"/>
      <c r="F34" s="164"/>
      <c r="G34" s="162">
        <f>SUM('様式 (入力)'!F22:H22)</f>
        <v>4</v>
      </c>
      <c r="H34" s="163"/>
      <c r="I34" s="164"/>
      <c r="J34" s="162">
        <f>SUM('様式 (入力)'!L22:N22)</f>
        <v>0</v>
      </c>
      <c r="K34" s="163"/>
      <c r="L34" s="164"/>
      <c r="M34" s="162">
        <f>'様式 (入力)'!L22</f>
        <v>0</v>
      </c>
      <c r="N34" s="163"/>
      <c r="O34" s="164"/>
      <c r="P34" s="162">
        <f>SUM('様式 (入力)'!O22:Q22)</f>
        <v>0</v>
      </c>
      <c r="Q34" s="163"/>
      <c r="R34" s="163"/>
      <c r="S34" s="164"/>
      <c r="T34" s="162">
        <f>SUM('様式 (入力)'!R22:T22)</f>
        <v>0</v>
      </c>
      <c r="U34" s="163"/>
      <c r="V34" s="164"/>
      <c r="W34" s="162">
        <f>SUM('様式 (入力)'!U22:W22)</f>
        <v>4</v>
      </c>
      <c r="X34" s="163"/>
      <c r="Y34" s="164"/>
      <c r="Z34" s="162">
        <f>SUM('様式 (入力)'!X22:Z22)</f>
        <v>0</v>
      </c>
      <c r="AA34" s="163"/>
      <c r="AB34" s="164"/>
      <c r="AC34" s="129">
        <f>'様式 (入力)'!AA22</f>
        <v>8</v>
      </c>
      <c r="AD34" s="129">
        <f>'様式 (入力)'!AB22</f>
        <v>0.8</v>
      </c>
      <c r="AE34" s="159">
        <f>'様式 (入力)'!AC22</f>
        <v>100</v>
      </c>
      <c r="AF34" s="129">
        <f>'様式 (入力)'!AD22</f>
        <v>100.8</v>
      </c>
      <c r="AG34" s="130">
        <f>'様式 (入力)'!AE22</f>
        <v>60000</v>
      </c>
      <c r="AH34" s="131" t="str">
        <f>'様式 (入力)'!AF22</f>
        <v>OK</v>
      </c>
      <c r="AI34" s="131" t="str">
        <f>'様式 (入力)'!AG22</f>
        <v>OK</v>
      </c>
      <c r="AJ34" s="131" t="str">
        <f>'様式 (入力)'!AH22</f>
        <v>OK</v>
      </c>
      <c r="AK34" s="132">
        <f>'様式 (入力)'!AI22</f>
        <v>60</v>
      </c>
      <c r="AL34" s="133">
        <f>'様式 (入力)'!AJ22</f>
        <v>1.68</v>
      </c>
      <c r="AM34" s="134" t="str">
        <f>'様式 (入力)'!AK22</f>
        <v>3.白</v>
      </c>
      <c r="AN34" s="81" t="str">
        <f t="shared" si="10"/>
        <v>3.白</v>
      </c>
      <c r="AO34" s="5"/>
      <c r="AP34" s="26">
        <v>35800</v>
      </c>
      <c r="AQ34" s="13" t="str">
        <f t="shared" si="0"/>
        <v>OK</v>
      </c>
      <c r="AR34" s="11" t="str">
        <f t="shared" si="1"/>
        <v>OK</v>
      </c>
      <c r="AS34" s="11" t="str">
        <f t="shared" si="2"/>
        <v>OK</v>
      </c>
      <c r="AT34" s="7">
        <f t="shared" si="3"/>
        <v>35.799999999999997</v>
      </c>
      <c r="AU34" s="7">
        <f t="shared" si="4"/>
        <v>2.8155999999999999</v>
      </c>
      <c r="AV34" s="139"/>
      <c r="AX34" s="17"/>
      <c r="AY34" s="26"/>
      <c r="AZ34" s="11" t="str">
        <f t="shared" si="5"/>
        <v>OK</v>
      </c>
      <c r="BA34" s="11" t="str">
        <f t="shared" si="6"/>
        <v>OK</v>
      </c>
      <c r="BB34" s="11" t="str">
        <f t="shared" si="7"/>
        <v>OK</v>
      </c>
      <c r="BC34" s="7">
        <f t="shared" si="8"/>
        <v>0</v>
      </c>
      <c r="BD34" s="7" t="e">
        <f t="shared" si="9"/>
        <v>#DIV/0!</v>
      </c>
      <c r="BE34" s="139"/>
    </row>
    <row r="35" spans="1:57" ht="27.75" customHeight="1" thickBot="1" x14ac:dyDescent="0.2">
      <c r="A35" s="126">
        <v>10</v>
      </c>
      <c r="B35" s="128" t="str">
        <f>'様式 (入力)'!B23</f>
        <v>㈱Ｂ</v>
      </c>
      <c r="C35" s="162">
        <f>SUM('様式 (入力)'!C23:E23)</f>
        <v>40</v>
      </c>
      <c r="D35" s="163"/>
      <c r="E35" s="163"/>
      <c r="F35" s="164"/>
      <c r="G35" s="162">
        <f>SUM('様式 (入力)'!F23:H23)</f>
        <v>4</v>
      </c>
      <c r="H35" s="163"/>
      <c r="I35" s="164"/>
      <c r="J35" s="162">
        <f>SUM('様式 (入力)'!L23:N23)</f>
        <v>0</v>
      </c>
      <c r="K35" s="163"/>
      <c r="L35" s="164"/>
      <c r="M35" s="162">
        <f>'様式 (入力)'!L23</f>
        <v>0</v>
      </c>
      <c r="N35" s="163"/>
      <c r="O35" s="164"/>
      <c r="P35" s="162">
        <f>SUM('様式 (入力)'!O23:Q23)</f>
        <v>40</v>
      </c>
      <c r="Q35" s="163"/>
      <c r="R35" s="163"/>
      <c r="S35" s="164"/>
      <c r="T35" s="162">
        <f>SUM('様式 (入力)'!R23:T23)</f>
        <v>0</v>
      </c>
      <c r="U35" s="163"/>
      <c r="V35" s="164"/>
      <c r="W35" s="162">
        <f>SUM('様式 (入力)'!U23:W23)</f>
        <v>2</v>
      </c>
      <c r="X35" s="163"/>
      <c r="Y35" s="164"/>
      <c r="Z35" s="162">
        <f>SUM('様式 (入力)'!X23:Z23)</f>
        <v>10</v>
      </c>
      <c r="AA35" s="163"/>
      <c r="AB35" s="164"/>
      <c r="AC35" s="129">
        <f>'様式 (入力)'!AA23</f>
        <v>99</v>
      </c>
      <c r="AD35" s="129">
        <f>'様式 (入力)'!AB23</f>
        <v>9.9</v>
      </c>
      <c r="AE35" s="156">
        <f>'様式 (入力)'!AC23</f>
        <v>100</v>
      </c>
      <c r="AF35" s="129">
        <f>'様式 (入力)'!AD23</f>
        <v>109.9</v>
      </c>
      <c r="AG35" s="130" t="str">
        <f>'様式 (入力)'!AE23</f>
        <v>-</v>
      </c>
      <c r="AH35" s="131" t="str">
        <f>'様式 (入力)'!AF23</f>
        <v>再</v>
      </c>
      <c r="AI35" s="131" t="str">
        <f>'様式 (入力)'!AG23</f>
        <v>OK</v>
      </c>
      <c r="AJ35" s="131" t="str">
        <f>'様式 (入力)'!AH23</f>
        <v>✖</v>
      </c>
      <c r="AK35" s="132" t="e">
        <f>'様式 (入力)'!AI23</f>
        <v>#VALUE!</v>
      </c>
      <c r="AL35" s="133" t="e">
        <f>'様式 (入力)'!AJ23</f>
        <v>#VALUE!</v>
      </c>
      <c r="AM35" s="134" t="str">
        <f>'様式 (入力)'!AK23</f>
        <v>5.辞退</v>
      </c>
      <c r="AN35" s="81" t="str">
        <f t="shared" si="10"/>
        <v>5.辞退</v>
      </c>
      <c r="AO35" s="24"/>
      <c r="AP35" s="26">
        <v>35600</v>
      </c>
      <c r="AQ35" s="13" t="str">
        <f t="shared" si="0"/>
        <v>OK</v>
      </c>
      <c r="AR35" s="11" t="str">
        <f t="shared" si="1"/>
        <v>OK</v>
      </c>
      <c r="AS35" s="11" t="str">
        <f t="shared" si="2"/>
        <v>OK</v>
      </c>
      <c r="AT35" s="7">
        <f t="shared" si="3"/>
        <v>35.6</v>
      </c>
      <c r="AU35" s="7">
        <f t="shared" si="4"/>
        <v>3.0870000000000002</v>
      </c>
      <c r="AV35" s="139"/>
      <c r="AX35" s="29"/>
      <c r="AY35" s="26"/>
      <c r="AZ35" s="11" t="str">
        <f t="shared" si="5"/>
        <v>OK</v>
      </c>
      <c r="BA35" s="11" t="str">
        <f t="shared" si="6"/>
        <v>OK</v>
      </c>
      <c r="BB35" s="11" t="str">
        <f t="shared" si="7"/>
        <v>OK</v>
      </c>
      <c r="BC35" s="7">
        <f t="shared" si="8"/>
        <v>0</v>
      </c>
      <c r="BD35" s="7" t="e">
        <f t="shared" si="9"/>
        <v>#DIV/0!</v>
      </c>
      <c r="BE35" s="139"/>
    </row>
    <row r="37" spans="1:57" x14ac:dyDescent="0.15">
      <c r="B37" s="31"/>
    </row>
    <row r="38" spans="1:57" x14ac:dyDescent="0.15">
      <c r="B38" s="32"/>
    </row>
    <row r="39" spans="1:57" x14ac:dyDescent="0.15">
      <c r="B39" s="33"/>
    </row>
    <row r="40" spans="1:57" x14ac:dyDescent="0.15">
      <c r="B40" s="31"/>
    </row>
    <row r="41" spans="1:57" x14ac:dyDescent="0.15">
      <c r="B41" s="32"/>
    </row>
    <row r="42" spans="1:57" x14ac:dyDescent="0.15">
      <c r="B42" s="33"/>
    </row>
  </sheetData>
  <dataConsolidate/>
  <mergeCells count="162">
    <mergeCell ref="C33:F33"/>
    <mergeCell ref="G33:I33"/>
    <mergeCell ref="J33:L33"/>
    <mergeCell ref="T33:V33"/>
    <mergeCell ref="G32:I32"/>
    <mergeCell ref="J32:L32"/>
    <mergeCell ref="C32:F32"/>
    <mergeCell ref="T34:V34"/>
    <mergeCell ref="C35:F35"/>
    <mergeCell ref="G35:I35"/>
    <mergeCell ref="J35:L35"/>
    <mergeCell ref="T35:V35"/>
    <mergeCell ref="G34:I34"/>
    <mergeCell ref="J34:L34"/>
    <mergeCell ref="C34:F34"/>
    <mergeCell ref="M34:O34"/>
    <mergeCell ref="P34:S34"/>
    <mergeCell ref="C31:F31"/>
    <mergeCell ref="G31:I31"/>
    <mergeCell ref="J31:L31"/>
    <mergeCell ref="T31:V31"/>
    <mergeCell ref="G30:I30"/>
    <mergeCell ref="J30:L30"/>
    <mergeCell ref="C30:F30"/>
    <mergeCell ref="M31:O31"/>
    <mergeCell ref="P31:S31"/>
    <mergeCell ref="C29:F29"/>
    <mergeCell ref="G29:I29"/>
    <mergeCell ref="J29:L29"/>
    <mergeCell ref="T29:V29"/>
    <mergeCell ref="G28:I28"/>
    <mergeCell ref="J28:L28"/>
    <mergeCell ref="C28:F28"/>
    <mergeCell ref="M28:O28"/>
    <mergeCell ref="P28:S28"/>
    <mergeCell ref="AC14:AC17"/>
    <mergeCell ref="AE14:AE17"/>
    <mergeCell ref="T19:V24"/>
    <mergeCell ref="W19:Y24"/>
    <mergeCell ref="M25:O25"/>
    <mergeCell ref="P25:S25"/>
    <mergeCell ref="W25:Y25"/>
    <mergeCell ref="T26:V26"/>
    <mergeCell ref="C27:F27"/>
    <mergeCell ref="G27:I27"/>
    <mergeCell ref="J27:L27"/>
    <mergeCell ref="T27:V27"/>
    <mergeCell ref="G26:I26"/>
    <mergeCell ref="J26:L26"/>
    <mergeCell ref="C26:F26"/>
    <mergeCell ref="M26:O26"/>
    <mergeCell ref="P26:S26"/>
    <mergeCell ref="W26:Y26"/>
    <mergeCell ref="Z26:AB26"/>
    <mergeCell ref="M27:O27"/>
    <mergeCell ref="P27:S27"/>
    <mergeCell ref="W27:Y27"/>
    <mergeCell ref="Z27:AB27"/>
    <mergeCell ref="A14:A25"/>
    <mergeCell ref="B14:B25"/>
    <mergeCell ref="C8:I8"/>
    <mergeCell ref="C9:I9"/>
    <mergeCell ref="C10:I10"/>
    <mergeCell ref="C11:I11"/>
    <mergeCell ref="M8:Q8"/>
    <mergeCell ref="M11:Q11"/>
    <mergeCell ref="M9:Q9"/>
    <mergeCell ref="C16:F17"/>
    <mergeCell ref="G19:I24"/>
    <mergeCell ref="J19:L24"/>
    <mergeCell ref="C25:F25"/>
    <mergeCell ref="G25:I25"/>
    <mergeCell ref="J25:L25"/>
    <mergeCell ref="G18:I18"/>
    <mergeCell ref="J18:L18"/>
    <mergeCell ref="C18:F24"/>
    <mergeCell ref="C14:AB14"/>
    <mergeCell ref="Z25:AB25"/>
    <mergeCell ref="T25:V25"/>
    <mergeCell ref="P2:P6"/>
    <mergeCell ref="W3:Y3"/>
    <mergeCell ref="AE3:AF3"/>
    <mergeCell ref="AE4:AF4"/>
    <mergeCell ref="AE5:AF5"/>
    <mergeCell ref="Z5:AA5"/>
    <mergeCell ref="W4:Y4"/>
    <mergeCell ref="W5:Y5"/>
    <mergeCell ref="W2:Z2"/>
    <mergeCell ref="AA2:AG2"/>
    <mergeCell ref="AG14:AG17"/>
    <mergeCell ref="AH14:AH24"/>
    <mergeCell ref="AI14:AI24"/>
    <mergeCell ref="AJ14:AJ24"/>
    <mergeCell ref="AK14:AK15"/>
    <mergeCell ref="AL14:AL17"/>
    <mergeCell ref="AP14:AP17"/>
    <mergeCell ref="AQ14:AQ24"/>
    <mergeCell ref="AR14:AR24"/>
    <mergeCell ref="AM14:AM24"/>
    <mergeCell ref="AS14:AS24"/>
    <mergeCell ref="AT14:AT15"/>
    <mergeCell ref="AU14:AU17"/>
    <mergeCell ref="AY14:AY17"/>
    <mergeCell ref="AZ14:AZ24"/>
    <mergeCell ref="BA14:BA24"/>
    <mergeCell ref="BB14:BB24"/>
    <mergeCell ref="BC14:BC15"/>
    <mergeCell ref="BD14:BD17"/>
    <mergeCell ref="AV14:AV24"/>
    <mergeCell ref="BE14:BE24"/>
    <mergeCell ref="C15:O15"/>
    <mergeCell ref="P15:Y15"/>
    <mergeCell ref="Z15:AB17"/>
    <mergeCell ref="AD15:AD17"/>
    <mergeCell ref="AF15:AF17"/>
    <mergeCell ref="G16:O17"/>
    <mergeCell ref="P16:S17"/>
    <mergeCell ref="T16:V17"/>
    <mergeCell ref="W16:Y17"/>
    <mergeCell ref="AK16:AK24"/>
    <mergeCell ref="AT16:AT24"/>
    <mergeCell ref="BC16:BC24"/>
    <mergeCell ref="M18:O18"/>
    <mergeCell ref="P18:S24"/>
    <mergeCell ref="T18:V18"/>
    <mergeCell ref="W18:Y18"/>
    <mergeCell ref="Z18:AB24"/>
    <mergeCell ref="AC18:AC24"/>
    <mergeCell ref="AD18:AD24"/>
    <mergeCell ref="AG18:AG24"/>
    <mergeCell ref="AP18:AP24"/>
    <mergeCell ref="AY18:AY24"/>
    <mergeCell ref="M19:O24"/>
    <mergeCell ref="W28:Y28"/>
    <mergeCell ref="Z28:AB28"/>
    <mergeCell ref="M29:O29"/>
    <mergeCell ref="P29:S29"/>
    <mergeCell ref="W29:Y29"/>
    <mergeCell ref="Z29:AB29"/>
    <mergeCell ref="M30:O30"/>
    <mergeCell ref="P30:S30"/>
    <mergeCell ref="W30:Y30"/>
    <mergeCell ref="Z30:AB30"/>
    <mergeCell ref="T28:V28"/>
    <mergeCell ref="T30:V30"/>
    <mergeCell ref="W34:Y34"/>
    <mergeCell ref="Z34:AB34"/>
    <mergeCell ref="M35:O35"/>
    <mergeCell ref="P35:S35"/>
    <mergeCell ref="W35:Y35"/>
    <mergeCell ref="Z35:AB35"/>
    <mergeCell ref="W31:Y31"/>
    <mergeCell ref="Z31:AB31"/>
    <mergeCell ref="M32:O32"/>
    <mergeCell ref="P32:S32"/>
    <mergeCell ref="W32:Y32"/>
    <mergeCell ref="Z32:AB32"/>
    <mergeCell ref="M33:O33"/>
    <mergeCell ref="P33:S33"/>
    <mergeCell ref="W33:Y33"/>
    <mergeCell ref="Z33:AB33"/>
    <mergeCell ref="T32:V32"/>
  </mergeCells>
  <phoneticPr fontId="3"/>
  <dataValidations count="1">
    <dataValidation type="list" allowBlank="1" showInputMessage="1" showErrorMessage="1" sqref="AV26:AV35 BE26:BE35">
      <formula1>$AM$38:$AM$48</formula1>
    </dataValidation>
  </dataValidations>
  <pageMargins left="0.51181102362204722" right="0.31496062992125984" top="0.74803149606299213" bottom="0.74803149606299213" header="0.31496062992125984" footer="0.31496062992125984"/>
  <pageSetup paperSize="8" scale="9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42"/>
  <sheetViews>
    <sheetView view="pageBreakPreview" topLeftCell="J10" zoomScale="75" zoomScaleNormal="100" zoomScaleSheetLayoutView="75" workbookViewId="0">
      <selection activeCell="A14" sqref="A14:AM35"/>
    </sheetView>
  </sheetViews>
  <sheetFormatPr defaultRowHeight="13.5" x14ac:dyDescent="0.15"/>
  <cols>
    <col min="1" max="1" width="4.25" style="4" bestFit="1" customWidth="1"/>
    <col min="2" max="2" width="26.375" style="4" customWidth="1"/>
    <col min="3" max="5" width="5.875" style="4" customWidth="1"/>
    <col min="6" max="6" width="2.625" style="4" customWidth="1"/>
    <col min="7" max="18" width="5.875" style="4" customWidth="1"/>
    <col min="19" max="19" width="2.625" style="4" customWidth="1"/>
    <col min="20" max="20" width="8.875" style="4" customWidth="1"/>
    <col min="21" max="21" width="5.875" style="4" customWidth="1"/>
    <col min="22" max="22" width="1.625" style="4" customWidth="1"/>
    <col min="23" max="23" width="8.875" style="4" customWidth="1"/>
    <col min="24" max="24" width="5.875" style="4" customWidth="1"/>
    <col min="25" max="25" width="1.625" style="4" customWidth="1"/>
    <col min="26" max="27" width="5.875" style="4" customWidth="1"/>
    <col min="28" max="28" width="2.625" style="4" customWidth="1"/>
    <col min="29" max="30" width="7" style="4" customWidth="1"/>
    <col min="31" max="31" width="6.75" style="4" customWidth="1"/>
    <col min="32" max="32" width="8.125" style="4" customWidth="1"/>
    <col min="33" max="33" width="9" style="4" customWidth="1"/>
    <col min="34" max="36" width="5.25" style="4" hidden="1" customWidth="1"/>
    <col min="37" max="37" width="12" style="4" bestFit="1" customWidth="1"/>
    <col min="38" max="38" width="10.625" style="4" bestFit="1" customWidth="1"/>
    <col min="39" max="39" width="8.875" style="4" bestFit="1" customWidth="1"/>
    <col min="40" max="41" width="9" style="4"/>
    <col min="42" max="42" width="11.625" style="4" customWidth="1"/>
    <col min="43" max="45" width="5.25" style="4" customWidth="1"/>
    <col min="46" max="50" width="9" style="4"/>
    <col min="51" max="51" width="11.625" style="4" customWidth="1"/>
    <col min="52" max="54" width="5.25" style="4" customWidth="1"/>
    <col min="55" max="16384" width="9" style="4"/>
  </cols>
  <sheetData>
    <row r="1" spans="1:57" x14ac:dyDescent="0.15">
      <c r="A1" s="61" t="s">
        <v>129</v>
      </c>
    </row>
    <row r="2" spans="1:57" ht="17.25" x14ac:dyDescent="0.15">
      <c r="G2" s="62" t="s">
        <v>62</v>
      </c>
      <c r="H2" s="62"/>
      <c r="T2" s="68"/>
      <c r="U2" s="69"/>
      <c r="V2" s="70"/>
      <c r="W2" s="68"/>
      <c r="X2" s="69"/>
      <c r="Y2" s="70"/>
      <c r="Z2" s="70"/>
      <c r="AA2" s="70"/>
      <c r="AB2" s="70"/>
      <c r="AC2" s="71"/>
      <c r="AD2" s="71"/>
      <c r="AE2" s="71"/>
      <c r="AF2" s="71"/>
      <c r="AG2" s="71"/>
      <c r="AH2" s="69"/>
      <c r="AI2" s="69"/>
      <c r="AJ2" s="69"/>
      <c r="AK2" s="69"/>
      <c r="AL2" s="69"/>
      <c r="AM2" s="69"/>
    </row>
    <row r="3" spans="1:57" ht="17.25" x14ac:dyDescent="0.15">
      <c r="T3" s="72"/>
      <c r="U3" s="69"/>
      <c r="V3" s="73"/>
      <c r="W3" s="72"/>
      <c r="X3" s="69"/>
      <c r="Y3" s="73"/>
      <c r="Z3" s="73"/>
      <c r="AA3" s="73"/>
      <c r="AB3" s="73"/>
      <c r="AC3" s="74"/>
      <c r="AD3" s="74"/>
      <c r="AE3" s="74"/>
      <c r="AF3" s="74"/>
      <c r="AG3" s="69"/>
      <c r="AH3" s="69"/>
      <c r="AI3" s="69"/>
      <c r="AJ3" s="69"/>
      <c r="AK3" s="74"/>
      <c r="AL3" s="75"/>
      <c r="AM3" s="76"/>
    </row>
    <row r="4" spans="1:57" ht="17.25" x14ac:dyDescent="0.15">
      <c r="T4" s="72"/>
      <c r="U4" s="69"/>
      <c r="V4" s="73"/>
      <c r="W4" s="72"/>
      <c r="X4" s="69"/>
      <c r="Y4" s="73"/>
      <c r="Z4" s="73"/>
      <c r="AA4" s="73"/>
      <c r="AB4" s="73"/>
      <c r="AC4" s="74"/>
      <c r="AD4" s="74"/>
      <c r="AE4" s="74"/>
      <c r="AF4" s="74"/>
      <c r="AG4" s="69"/>
      <c r="AH4" s="69"/>
      <c r="AI4" s="69"/>
      <c r="AJ4" s="69"/>
      <c r="AK4" s="74"/>
      <c r="AL4" s="75"/>
      <c r="AM4" s="76"/>
    </row>
    <row r="5" spans="1:57" ht="17.25" x14ac:dyDescent="0.15">
      <c r="T5" s="72"/>
      <c r="U5" s="69"/>
      <c r="V5" s="73"/>
      <c r="W5" s="72"/>
      <c r="X5" s="69"/>
      <c r="Y5" s="73"/>
      <c r="Z5" s="73"/>
      <c r="AA5" s="73"/>
      <c r="AB5" s="73"/>
      <c r="AC5" s="77"/>
      <c r="AD5" s="77"/>
      <c r="AE5" s="77"/>
      <c r="AF5" s="77"/>
      <c r="AG5" s="77"/>
      <c r="AH5" s="78"/>
      <c r="AI5" s="78"/>
      <c r="AJ5" s="78"/>
      <c r="AK5" s="77"/>
      <c r="AL5" s="77"/>
      <c r="AM5" s="69"/>
    </row>
    <row r="6" spans="1:57" ht="17.25" x14ac:dyDescent="0.15">
      <c r="T6" s="72"/>
      <c r="U6" s="69"/>
      <c r="V6" s="73"/>
      <c r="W6" s="72"/>
      <c r="X6" s="69"/>
      <c r="Y6" s="73"/>
      <c r="Z6" s="73"/>
      <c r="AA6" s="73"/>
      <c r="AB6" s="73"/>
      <c r="AC6" s="76"/>
      <c r="AD6" s="79"/>
      <c r="AE6" s="79"/>
      <c r="AF6" s="79"/>
      <c r="AG6" s="75"/>
      <c r="AH6" s="69"/>
      <c r="AI6" s="69"/>
      <c r="AJ6" s="69"/>
      <c r="AK6" s="69"/>
      <c r="AL6" s="69"/>
      <c r="AM6" s="69"/>
    </row>
    <row r="7" spans="1:57" x14ac:dyDescent="0.15">
      <c r="AC7" s="40"/>
      <c r="AD7" s="39"/>
      <c r="AE7" s="44"/>
      <c r="AF7" s="44"/>
      <c r="AG7" s="44"/>
    </row>
    <row r="8" spans="1:57" x14ac:dyDescent="0.15">
      <c r="B8" s="34" t="s">
        <v>42</v>
      </c>
      <c r="C8" s="223" t="str">
        <f>'様式 (入力)'!C32</f>
        <v>日高○○第1号</v>
      </c>
      <c r="D8" s="223"/>
      <c r="E8" s="223"/>
      <c r="F8" s="223"/>
      <c r="G8" s="223"/>
      <c r="H8" s="223"/>
      <c r="I8" s="223"/>
      <c r="J8" s="112"/>
      <c r="K8" s="35"/>
      <c r="L8" s="34" t="s">
        <v>47</v>
      </c>
      <c r="M8" s="223" t="str">
        <f>'様式 (入力)'!C33</f>
        <v>村道修繕工事</v>
      </c>
      <c r="N8" s="223"/>
      <c r="O8" s="223"/>
      <c r="P8" s="223"/>
      <c r="Q8" s="223"/>
      <c r="Z8" s="40"/>
      <c r="AA8" s="39"/>
    </row>
    <row r="9" spans="1:57" x14ac:dyDescent="0.15">
      <c r="B9" s="36" t="s">
        <v>44</v>
      </c>
      <c r="C9" s="224">
        <f>'様式 (入力)'!C37*1000</f>
        <v>63690000</v>
      </c>
      <c r="D9" s="224"/>
      <c r="E9" s="224"/>
      <c r="F9" s="224"/>
      <c r="G9" s="224"/>
      <c r="H9" s="224"/>
      <c r="I9" s="224"/>
      <c r="J9" s="113"/>
      <c r="K9" s="55"/>
      <c r="L9" s="36" t="s">
        <v>48</v>
      </c>
      <c r="M9" s="223" t="str">
        <f>'様式 (入力)'!C34</f>
        <v>高知県高岡郡日高村下分字○○○○</v>
      </c>
      <c r="N9" s="223"/>
      <c r="O9" s="223"/>
      <c r="P9" s="223"/>
      <c r="Q9" s="223"/>
      <c r="Z9" s="40"/>
      <c r="AA9" s="39"/>
    </row>
    <row r="10" spans="1:57" x14ac:dyDescent="0.15">
      <c r="B10" s="36" t="s">
        <v>46</v>
      </c>
      <c r="C10" s="224">
        <f>'様式 (入力)'!C38*1000</f>
        <v>56470000</v>
      </c>
      <c r="D10" s="224"/>
      <c r="E10" s="224"/>
      <c r="F10" s="224"/>
      <c r="G10" s="224"/>
      <c r="H10" s="224"/>
      <c r="I10" s="224"/>
      <c r="J10" s="113"/>
      <c r="K10" s="55"/>
      <c r="L10" s="55"/>
      <c r="M10" s="55"/>
      <c r="N10" s="55"/>
      <c r="O10" s="55"/>
      <c r="P10" s="55"/>
      <c r="Q10" s="55"/>
      <c r="AA10" s="39"/>
    </row>
    <row r="11" spans="1:57" x14ac:dyDescent="0.15">
      <c r="B11" s="36" t="s">
        <v>43</v>
      </c>
      <c r="C11" s="223" t="str">
        <f>'様式 (入力)'!C36</f>
        <v>令和2年〇月〇日（〇）　9：00～</v>
      </c>
      <c r="D11" s="223"/>
      <c r="E11" s="223"/>
      <c r="F11" s="223"/>
      <c r="G11" s="223"/>
      <c r="H11" s="223"/>
      <c r="I11" s="223"/>
      <c r="J11" s="112"/>
      <c r="K11" s="55"/>
      <c r="L11" s="36" t="s">
        <v>49</v>
      </c>
      <c r="M11" s="223" t="str">
        <f>'様式 (入力)'!C39</f>
        <v>下分ふれあいプラザ　研修室</v>
      </c>
      <c r="N11" s="223"/>
      <c r="O11" s="223"/>
      <c r="P11" s="223"/>
      <c r="Q11" s="223"/>
      <c r="Z11" s="40"/>
      <c r="AA11" s="39"/>
    </row>
    <row r="12" spans="1:57" x14ac:dyDescent="0.15">
      <c r="AC12" s="40"/>
      <c r="AD12" s="39"/>
    </row>
    <row r="13" spans="1:57" ht="14.25" thickBot="1" x14ac:dyDescent="0.2"/>
    <row r="14" spans="1:57" ht="14.25" customHeight="1" thickBot="1" x14ac:dyDescent="0.2">
      <c r="A14" s="207"/>
      <c r="B14" s="207" t="s">
        <v>0</v>
      </c>
      <c r="C14" s="167" t="s">
        <v>1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9"/>
      <c r="AC14" s="208" t="s">
        <v>2</v>
      </c>
      <c r="AD14" s="59" t="s">
        <v>3</v>
      </c>
      <c r="AE14" s="208" t="s">
        <v>4</v>
      </c>
      <c r="AF14" s="59" t="s">
        <v>5</v>
      </c>
      <c r="AG14" s="207"/>
      <c r="AH14" s="207" t="s">
        <v>29</v>
      </c>
      <c r="AI14" s="207" t="s">
        <v>35</v>
      </c>
      <c r="AJ14" s="207" t="s">
        <v>28</v>
      </c>
      <c r="AK14" s="208" t="s">
        <v>6</v>
      </c>
      <c r="AL14" s="207" t="s">
        <v>7</v>
      </c>
      <c r="AM14" s="165" t="s">
        <v>8</v>
      </c>
      <c r="AP14" s="207"/>
      <c r="AQ14" s="207" t="s">
        <v>29</v>
      </c>
      <c r="AR14" s="207" t="s">
        <v>35</v>
      </c>
      <c r="AS14" s="207" t="s">
        <v>28</v>
      </c>
      <c r="AT14" s="208" t="s">
        <v>6</v>
      </c>
      <c r="AU14" s="207" t="s">
        <v>7</v>
      </c>
      <c r="AV14" s="165" t="s">
        <v>8</v>
      </c>
      <c r="AY14" s="207"/>
      <c r="AZ14" s="207" t="s">
        <v>29</v>
      </c>
      <c r="BA14" s="207" t="s">
        <v>35</v>
      </c>
      <c r="BB14" s="207" t="s">
        <v>28</v>
      </c>
      <c r="BC14" s="208" t="s">
        <v>6</v>
      </c>
      <c r="BD14" s="207" t="s">
        <v>7</v>
      </c>
      <c r="BE14" s="165" t="s">
        <v>8</v>
      </c>
    </row>
    <row r="15" spans="1:57" ht="14.25" customHeight="1" thickBot="1" x14ac:dyDescent="0.2">
      <c r="A15" s="179"/>
      <c r="B15" s="179"/>
      <c r="C15" s="167" t="s">
        <v>9</v>
      </c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9"/>
      <c r="P15" s="167" t="s">
        <v>10</v>
      </c>
      <c r="Q15" s="168"/>
      <c r="R15" s="168"/>
      <c r="S15" s="168"/>
      <c r="T15" s="168"/>
      <c r="U15" s="168"/>
      <c r="V15" s="168"/>
      <c r="W15" s="168"/>
      <c r="X15" s="168"/>
      <c r="Y15" s="169"/>
      <c r="Z15" s="170" t="s">
        <v>66</v>
      </c>
      <c r="AA15" s="171"/>
      <c r="AB15" s="172"/>
      <c r="AC15" s="209"/>
      <c r="AD15" s="179" t="s">
        <v>11</v>
      </c>
      <c r="AE15" s="209"/>
      <c r="AF15" s="179" t="s">
        <v>12</v>
      </c>
      <c r="AG15" s="179"/>
      <c r="AH15" s="179"/>
      <c r="AI15" s="179"/>
      <c r="AJ15" s="179"/>
      <c r="AK15" s="209"/>
      <c r="AL15" s="179"/>
      <c r="AM15" s="166"/>
      <c r="AP15" s="179"/>
      <c r="AQ15" s="179"/>
      <c r="AR15" s="179"/>
      <c r="AS15" s="179"/>
      <c r="AT15" s="209"/>
      <c r="AU15" s="179"/>
      <c r="AV15" s="166"/>
      <c r="AY15" s="179"/>
      <c r="AZ15" s="179"/>
      <c r="BA15" s="179"/>
      <c r="BB15" s="179"/>
      <c r="BC15" s="209"/>
      <c r="BD15" s="179"/>
      <c r="BE15" s="166"/>
    </row>
    <row r="16" spans="1:57" ht="13.5" customHeight="1" x14ac:dyDescent="0.15">
      <c r="A16" s="179"/>
      <c r="B16" s="179"/>
      <c r="C16" s="180" t="s">
        <v>13</v>
      </c>
      <c r="D16" s="181"/>
      <c r="E16" s="181"/>
      <c r="F16" s="182"/>
      <c r="G16" s="180" t="s">
        <v>96</v>
      </c>
      <c r="H16" s="181"/>
      <c r="I16" s="181"/>
      <c r="J16" s="181"/>
      <c r="K16" s="181"/>
      <c r="L16" s="181"/>
      <c r="M16" s="181"/>
      <c r="N16" s="181"/>
      <c r="O16" s="182"/>
      <c r="P16" s="180" t="s">
        <v>31</v>
      </c>
      <c r="Q16" s="181"/>
      <c r="R16" s="181"/>
      <c r="S16" s="182"/>
      <c r="T16" s="180" t="s">
        <v>30</v>
      </c>
      <c r="U16" s="181"/>
      <c r="V16" s="182"/>
      <c r="W16" s="180" t="s">
        <v>30</v>
      </c>
      <c r="X16" s="181"/>
      <c r="Y16" s="182"/>
      <c r="Z16" s="173"/>
      <c r="AA16" s="174"/>
      <c r="AB16" s="175"/>
      <c r="AC16" s="209"/>
      <c r="AD16" s="179"/>
      <c r="AE16" s="209"/>
      <c r="AF16" s="179"/>
      <c r="AG16" s="179"/>
      <c r="AH16" s="179"/>
      <c r="AI16" s="179"/>
      <c r="AJ16" s="179"/>
      <c r="AK16" s="166" t="s">
        <v>25</v>
      </c>
      <c r="AL16" s="179"/>
      <c r="AM16" s="166"/>
      <c r="AP16" s="179"/>
      <c r="AQ16" s="179"/>
      <c r="AR16" s="179"/>
      <c r="AS16" s="179"/>
      <c r="AT16" s="166" t="s">
        <v>25</v>
      </c>
      <c r="AU16" s="179"/>
      <c r="AV16" s="166"/>
      <c r="AY16" s="179"/>
      <c r="AZ16" s="179"/>
      <c r="BA16" s="179"/>
      <c r="BB16" s="179"/>
      <c r="BC16" s="166" t="s">
        <v>25</v>
      </c>
      <c r="BD16" s="179"/>
      <c r="BE16" s="166"/>
    </row>
    <row r="17" spans="1:57" ht="14.25" thickBot="1" x14ac:dyDescent="0.2">
      <c r="A17" s="179"/>
      <c r="B17" s="179"/>
      <c r="C17" s="183"/>
      <c r="D17" s="184"/>
      <c r="E17" s="184"/>
      <c r="F17" s="185"/>
      <c r="G17" s="183"/>
      <c r="H17" s="184"/>
      <c r="I17" s="184"/>
      <c r="J17" s="184"/>
      <c r="K17" s="184"/>
      <c r="L17" s="184"/>
      <c r="M17" s="184"/>
      <c r="N17" s="184"/>
      <c r="O17" s="185"/>
      <c r="P17" s="183"/>
      <c r="Q17" s="184"/>
      <c r="R17" s="184"/>
      <c r="S17" s="185"/>
      <c r="T17" s="183"/>
      <c r="U17" s="184"/>
      <c r="V17" s="185"/>
      <c r="W17" s="183"/>
      <c r="X17" s="184"/>
      <c r="Y17" s="185"/>
      <c r="Z17" s="176"/>
      <c r="AA17" s="177"/>
      <c r="AB17" s="178"/>
      <c r="AC17" s="209"/>
      <c r="AD17" s="179"/>
      <c r="AE17" s="209"/>
      <c r="AF17" s="179"/>
      <c r="AG17" s="179"/>
      <c r="AH17" s="179"/>
      <c r="AI17" s="179"/>
      <c r="AJ17" s="179"/>
      <c r="AK17" s="166"/>
      <c r="AL17" s="179"/>
      <c r="AM17" s="166"/>
      <c r="AP17" s="179"/>
      <c r="AQ17" s="179"/>
      <c r="AR17" s="179"/>
      <c r="AS17" s="179"/>
      <c r="AT17" s="166"/>
      <c r="AU17" s="179"/>
      <c r="AV17" s="166"/>
      <c r="AY17" s="179"/>
      <c r="AZ17" s="179"/>
      <c r="BA17" s="179"/>
      <c r="BB17" s="179"/>
      <c r="BC17" s="166"/>
      <c r="BD17" s="179"/>
      <c r="BE17" s="166"/>
    </row>
    <row r="18" spans="1:57" ht="13.5" customHeight="1" thickBot="1" x14ac:dyDescent="0.2">
      <c r="A18" s="179"/>
      <c r="B18" s="179"/>
      <c r="C18" s="180" t="s">
        <v>100</v>
      </c>
      <c r="D18" s="181"/>
      <c r="E18" s="181"/>
      <c r="F18" s="182"/>
      <c r="G18" s="186" t="s">
        <v>72</v>
      </c>
      <c r="H18" s="187"/>
      <c r="I18" s="188"/>
      <c r="J18" s="186" t="s">
        <v>73</v>
      </c>
      <c r="K18" s="187"/>
      <c r="L18" s="188"/>
      <c r="M18" s="186" t="s">
        <v>105</v>
      </c>
      <c r="N18" s="187"/>
      <c r="O18" s="188"/>
      <c r="P18" s="180" t="s">
        <v>100</v>
      </c>
      <c r="Q18" s="181"/>
      <c r="R18" s="181"/>
      <c r="S18" s="182"/>
      <c r="T18" s="192" t="s">
        <v>121</v>
      </c>
      <c r="U18" s="193"/>
      <c r="V18" s="194"/>
      <c r="W18" s="195" t="s">
        <v>108</v>
      </c>
      <c r="X18" s="196"/>
      <c r="Y18" s="197"/>
      <c r="Z18" s="198" t="s">
        <v>101</v>
      </c>
      <c r="AA18" s="199"/>
      <c r="AB18" s="200"/>
      <c r="AC18" s="166" t="s">
        <v>15</v>
      </c>
      <c r="AD18" s="166" t="s">
        <v>16</v>
      </c>
      <c r="AE18" s="2" t="s">
        <v>17</v>
      </c>
      <c r="AF18" s="2" t="s">
        <v>19</v>
      </c>
      <c r="AG18" s="166" t="s">
        <v>26</v>
      </c>
      <c r="AH18" s="179"/>
      <c r="AI18" s="179"/>
      <c r="AJ18" s="179"/>
      <c r="AK18" s="166"/>
      <c r="AL18" s="2"/>
      <c r="AM18" s="166"/>
      <c r="AP18" s="166" t="s">
        <v>26</v>
      </c>
      <c r="AQ18" s="179"/>
      <c r="AR18" s="179"/>
      <c r="AS18" s="179"/>
      <c r="AT18" s="166"/>
      <c r="AU18" s="2"/>
      <c r="AV18" s="166"/>
      <c r="AY18" s="166" t="s">
        <v>26</v>
      </c>
      <c r="AZ18" s="179"/>
      <c r="BA18" s="179"/>
      <c r="BB18" s="179"/>
      <c r="BC18" s="166"/>
      <c r="BD18" s="2"/>
      <c r="BE18" s="166"/>
    </row>
    <row r="19" spans="1:57" ht="13.5" customHeight="1" x14ac:dyDescent="0.15">
      <c r="A19" s="179"/>
      <c r="B19" s="179"/>
      <c r="C19" s="189"/>
      <c r="D19" s="190"/>
      <c r="E19" s="190"/>
      <c r="F19" s="191"/>
      <c r="G19" s="198" t="s">
        <v>118</v>
      </c>
      <c r="H19" s="199"/>
      <c r="I19" s="200"/>
      <c r="J19" s="198" t="s">
        <v>119</v>
      </c>
      <c r="K19" s="199"/>
      <c r="L19" s="200"/>
      <c r="M19" s="198" t="s">
        <v>120</v>
      </c>
      <c r="N19" s="199"/>
      <c r="O19" s="200"/>
      <c r="P19" s="189"/>
      <c r="Q19" s="190"/>
      <c r="R19" s="190"/>
      <c r="S19" s="191"/>
      <c r="T19" s="228" t="s">
        <v>125</v>
      </c>
      <c r="U19" s="229"/>
      <c r="V19" s="230"/>
      <c r="W19" s="234" t="s">
        <v>124</v>
      </c>
      <c r="X19" s="235"/>
      <c r="Y19" s="236"/>
      <c r="Z19" s="201"/>
      <c r="AA19" s="202"/>
      <c r="AB19" s="203"/>
      <c r="AC19" s="166"/>
      <c r="AD19" s="166"/>
      <c r="AE19" s="56"/>
      <c r="AF19" s="2"/>
      <c r="AG19" s="166"/>
      <c r="AH19" s="179"/>
      <c r="AI19" s="179"/>
      <c r="AJ19" s="179"/>
      <c r="AK19" s="166"/>
      <c r="AL19" s="2" t="s">
        <v>20</v>
      </c>
      <c r="AM19" s="166"/>
      <c r="AP19" s="166"/>
      <c r="AQ19" s="179"/>
      <c r="AR19" s="179"/>
      <c r="AS19" s="179"/>
      <c r="AT19" s="166"/>
      <c r="AU19" s="2" t="s">
        <v>20</v>
      </c>
      <c r="AV19" s="166"/>
      <c r="AY19" s="166"/>
      <c r="AZ19" s="179"/>
      <c r="BA19" s="179"/>
      <c r="BB19" s="179"/>
      <c r="BC19" s="166"/>
      <c r="BD19" s="2" t="s">
        <v>20</v>
      </c>
      <c r="BE19" s="166"/>
    </row>
    <row r="20" spans="1:57" x14ac:dyDescent="0.15">
      <c r="A20" s="179"/>
      <c r="B20" s="179"/>
      <c r="C20" s="189"/>
      <c r="D20" s="190"/>
      <c r="E20" s="190"/>
      <c r="F20" s="191"/>
      <c r="G20" s="201"/>
      <c r="H20" s="202"/>
      <c r="I20" s="203"/>
      <c r="J20" s="201"/>
      <c r="K20" s="202"/>
      <c r="L20" s="203"/>
      <c r="M20" s="201"/>
      <c r="N20" s="202"/>
      <c r="O20" s="203"/>
      <c r="P20" s="189"/>
      <c r="Q20" s="190"/>
      <c r="R20" s="190"/>
      <c r="S20" s="191"/>
      <c r="T20" s="228"/>
      <c r="U20" s="229"/>
      <c r="V20" s="230"/>
      <c r="W20" s="228"/>
      <c r="X20" s="229"/>
      <c r="Y20" s="230"/>
      <c r="Z20" s="201"/>
      <c r="AA20" s="202"/>
      <c r="AB20" s="203"/>
      <c r="AC20" s="166"/>
      <c r="AD20" s="166"/>
      <c r="AE20" s="56" t="s">
        <v>24</v>
      </c>
      <c r="AF20" s="2"/>
      <c r="AG20" s="166"/>
      <c r="AH20" s="179"/>
      <c r="AI20" s="179"/>
      <c r="AJ20" s="179"/>
      <c r="AK20" s="166"/>
      <c r="AL20" s="2"/>
      <c r="AM20" s="166"/>
      <c r="AO20" s="4" t="s">
        <v>33</v>
      </c>
      <c r="AP20" s="166"/>
      <c r="AQ20" s="179"/>
      <c r="AR20" s="179"/>
      <c r="AS20" s="179"/>
      <c r="AT20" s="166"/>
      <c r="AU20" s="2"/>
      <c r="AV20" s="166"/>
      <c r="AX20" s="4" t="s">
        <v>33</v>
      </c>
      <c r="AY20" s="166"/>
      <c r="AZ20" s="179"/>
      <c r="BA20" s="179"/>
      <c r="BB20" s="179"/>
      <c r="BC20" s="166"/>
      <c r="BD20" s="2"/>
      <c r="BE20" s="166"/>
    </row>
    <row r="21" spans="1:57" ht="13.5" customHeight="1" x14ac:dyDescent="0.15">
      <c r="A21" s="179"/>
      <c r="B21" s="179"/>
      <c r="C21" s="189"/>
      <c r="D21" s="190"/>
      <c r="E21" s="190"/>
      <c r="F21" s="191"/>
      <c r="G21" s="201"/>
      <c r="H21" s="202"/>
      <c r="I21" s="203"/>
      <c r="J21" s="201"/>
      <c r="K21" s="202"/>
      <c r="L21" s="203"/>
      <c r="M21" s="201"/>
      <c r="N21" s="202"/>
      <c r="O21" s="203"/>
      <c r="P21" s="189"/>
      <c r="Q21" s="190"/>
      <c r="R21" s="190"/>
      <c r="S21" s="191"/>
      <c r="T21" s="228"/>
      <c r="U21" s="229"/>
      <c r="V21" s="230"/>
      <c r="W21" s="228"/>
      <c r="X21" s="229"/>
      <c r="Y21" s="230"/>
      <c r="Z21" s="201"/>
      <c r="AA21" s="202"/>
      <c r="AB21" s="203"/>
      <c r="AC21" s="166"/>
      <c r="AD21" s="166"/>
      <c r="AE21" s="5"/>
      <c r="AF21" s="2"/>
      <c r="AG21" s="166"/>
      <c r="AH21" s="179"/>
      <c r="AI21" s="179"/>
      <c r="AJ21" s="179"/>
      <c r="AK21" s="166"/>
      <c r="AL21" s="2"/>
      <c r="AM21" s="166"/>
      <c r="AN21" s="20"/>
      <c r="AO21" s="18">
        <f>AG26</f>
        <v>51270</v>
      </c>
      <c r="AP21" s="166"/>
      <c r="AQ21" s="179"/>
      <c r="AR21" s="179"/>
      <c r="AS21" s="179"/>
      <c r="AT21" s="166"/>
      <c r="AU21" s="2"/>
      <c r="AV21" s="166"/>
      <c r="AX21" s="18">
        <f>AO26</f>
        <v>0</v>
      </c>
      <c r="AY21" s="166"/>
      <c r="AZ21" s="179"/>
      <c r="BA21" s="179"/>
      <c r="BB21" s="179"/>
      <c r="BC21" s="166"/>
      <c r="BD21" s="2"/>
      <c r="BE21" s="166"/>
    </row>
    <row r="22" spans="1:57" ht="13.5" customHeight="1" x14ac:dyDescent="0.15">
      <c r="A22" s="179"/>
      <c r="B22" s="179"/>
      <c r="C22" s="189"/>
      <c r="D22" s="190"/>
      <c r="E22" s="190"/>
      <c r="F22" s="191"/>
      <c r="G22" s="201"/>
      <c r="H22" s="202"/>
      <c r="I22" s="203"/>
      <c r="J22" s="201"/>
      <c r="K22" s="202"/>
      <c r="L22" s="203"/>
      <c r="M22" s="201"/>
      <c r="N22" s="202"/>
      <c r="O22" s="203"/>
      <c r="P22" s="189"/>
      <c r="Q22" s="190"/>
      <c r="R22" s="190"/>
      <c r="S22" s="191"/>
      <c r="T22" s="228"/>
      <c r="U22" s="229"/>
      <c r="V22" s="230"/>
      <c r="W22" s="228"/>
      <c r="X22" s="229"/>
      <c r="Y22" s="230"/>
      <c r="Z22" s="201"/>
      <c r="AA22" s="202"/>
      <c r="AB22" s="203"/>
      <c r="AC22" s="166"/>
      <c r="AD22" s="166"/>
      <c r="AE22" s="56" t="s">
        <v>23</v>
      </c>
      <c r="AF22" s="2" t="s">
        <v>14</v>
      </c>
      <c r="AG22" s="166"/>
      <c r="AH22" s="179"/>
      <c r="AI22" s="179"/>
      <c r="AJ22" s="179"/>
      <c r="AK22" s="166"/>
      <c r="AL22" s="2" t="s">
        <v>21</v>
      </c>
      <c r="AM22" s="166"/>
      <c r="AN22" s="20"/>
      <c r="AO22" s="19" t="s">
        <v>32</v>
      </c>
      <c r="AP22" s="166"/>
      <c r="AQ22" s="179"/>
      <c r="AR22" s="179"/>
      <c r="AS22" s="179"/>
      <c r="AT22" s="166"/>
      <c r="AU22" s="2" t="s">
        <v>21</v>
      </c>
      <c r="AV22" s="166"/>
      <c r="AX22" s="19" t="s">
        <v>32</v>
      </c>
      <c r="AY22" s="166"/>
      <c r="AZ22" s="179"/>
      <c r="BA22" s="179"/>
      <c r="BB22" s="179"/>
      <c r="BC22" s="166"/>
      <c r="BD22" s="2" t="s">
        <v>21</v>
      </c>
      <c r="BE22" s="166"/>
    </row>
    <row r="23" spans="1:57" x14ac:dyDescent="0.15">
      <c r="A23" s="179"/>
      <c r="B23" s="179"/>
      <c r="C23" s="189"/>
      <c r="D23" s="190"/>
      <c r="E23" s="190"/>
      <c r="F23" s="191"/>
      <c r="G23" s="201"/>
      <c r="H23" s="202"/>
      <c r="I23" s="203"/>
      <c r="J23" s="201"/>
      <c r="K23" s="202"/>
      <c r="L23" s="203"/>
      <c r="M23" s="201"/>
      <c r="N23" s="202"/>
      <c r="O23" s="203"/>
      <c r="P23" s="189"/>
      <c r="Q23" s="190"/>
      <c r="R23" s="190"/>
      <c r="S23" s="191"/>
      <c r="T23" s="228"/>
      <c r="U23" s="229"/>
      <c r="V23" s="230"/>
      <c r="W23" s="228"/>
      <c r="X23" s="229"/>
      <c r="Y23" s="230"/>
      <c r="Z23" s="201"/>
      <c r="AA23" s="202"/>
      <c r="AB23" s="203"/>
      <c r="AC23" s="166"/>
      <c r="AD23" s="166"/>
      <c r="AE23" s="5"/>
      <c r="AF23" s="1"/>
      <c r="AG23" s="166"/>
      <c r="AH23" s="179"/>
      <c r="AI23" s="179"/>
      <c r="AJ23" s="179"/>
      <c r="AK23" s="166"/>
      <c r="AL23" s="2"/>
      <c r="AM23" s="166"/>
      <c r="AP23" s="166"/>
      <c r="AQ23" s="179"/>
      <c r="AR23" s="179"/>
      <c r="AS23" s="179"/>
      <c r="AT23" s="166"/>
      <c r="AU23" s="2"/>
      <c r="AV23" s="166"/>
      <c r="AY23" s="166"/>
      <c r="AZ23" s="179"/>
      <c r="BA23" s="179"/>
      <c r="BB23" s="179"/>
      <c r="BC23" s="166"/>
      <c r="BD23" s="2"/>
      <c r="BE23" s="166"/>
    </row>
    <row r="24" spans="1:57" ht="36.75" thickBot="1" x14ac:dyDescent="0.2">
      <c r="A24" s="179"/>
      <c r="B24" s="179"/>
      <c r="C24" s="183"/>
      <c r="D24" s="184"/>
      <c r="E24" s="184"/>
      <c r="F24" s="185"/>
      <c r="G24" s="204"/>
      <c r="H24" s="205"/>
      <c r="I24" s="206"/>
      <c r="J24" s="204"/>
      <c r="K24" s="205"/>
      <c r="L24" s="206"/>
      <c r="M24" s="204"/>
      <c r="N24" s="205"/>
      <c r="O24" s="206"/>
      <c r="P24" s="183"/>
      <c r="Q24" s="184"/>
      <c r="R24" s="184"/>
      <c r="S24" s="185"/>
      <c r="T24" s="231"/>
      <c r="U24" s="232"/>
      <c r="V24" s="233"/>
      <c r="W24" s="231"/>
      <c r="X24" s="232"/>
      <c r="Y24" s="233"/>
      <c r="Z24" s="204"/>
      <c r="AA24" s="205"/>
      <c r="AB24" s="206"/>
      <c r="AC24" s="166"/>
      <c r="AD24" s="166"/>
      <c r="AE24" s="1"/>
      <c r="AF24" s="1"/>
      <c r="AG24" s="166"/>
      <c r="AH24" s="179"/>
      <c r="AI24" s="179"/>
      <c r="AJ24" s="179"/>
      <c r="AK24" s="166"/>
      <c r="AL24" s="2" t="s">
        <v>22</v>
      </c>
      <c r="AM24" s="166"/>
      <c r="AP24" s="166"/>
      <c r="AQ24" s="179"/>
      <c r="AR24" s="179"/>
      <c r="AS24" s="179"/>
      <c r="AT24" s="166"/>
      <c r="AU24" s="2" t="s">
        <v>22</v>
      </c>
      <c r="AV24" s="166"/>
      <c r="AY24" s="166"/>
      <c r="AZ24" s="179"/>
      <c r="BA24" s="179"/>
      <c r="BB24" s="179"/>
      <c r="BC24" s="166"/>
      <c r="BD24" s="2" t="s">
        <v>22</v>
      </c>
      <c r="BE24" s="166"/>
    </row>
    <row r="25" spans="1:57" ht="14.25" thickBot="1" x14ac:dyDescent="0.2">
      <c r="A25" s="222"/>
      <c r="B25" s="222"/>
      <c r="C25" s="225" t="s">
        <v>99</v>
      </c>
      <c r="D25" s="226"/>
      <c r="E25" s="226"/>
      <c r="F25" s="227"/>
      <c r="G25" s="225" t="s">
        <v>103</v>
      </c>
      <c r="H25" s="226"/>
      <c r="I25" s="227"/>
      <c r="J25" s="225" t="s">
        <v>116</v>
      </c>
      <c r="K25" s="226"/>
      <c r="L25" s="227"/>
      <c r="M25" s="225" t="s">
        <v>116</v>
      </c>
      <c r="N25" s="226"/>
      <c r="O25" s="227"/>
      <c r="P25" s="225" t="s">
        <v>99</v>
      </c>
      <c r="Q25" s="226"/>
      <c r="R25" s="226"/>
      <c r="S25" s="227"/>
      <c r="T25" s="225" t="s">
        <v>93</v>
      </c>
      <c r="U25" s="226"/>
      <c r="V25" s="227"/>
      <c r="W25" s="225" t="s">
        <v>93</v>
      </c>
      <c r="X25" s="226"/>
      <c r="Y25" s="227"/>
      <c r="Z25" s="225" t="s">
        <v>94</v>
      </c>
      <c r="AA25" s="226"/>
      <c r="AB25" s="227"/>
      <c r="AC25" s="21" t="s">
        <v>63</v>
      </c>
      <c r="AD25" s="21" t="s">
        <v>64</v>
      </c>
      <c r="AE25" s="21">
        <v>100</v>
      </c>
      <c r="AF25" s="21" t="s">
        <v>65</v>
      </c>
      <c r="AG25" s="3"/>
      <c r="AH25" s="3"/>
      <c r="AI25" s="3"/>
      <c r="AJ25" s="3"/>
      <c r="AK25" s="3"/>
      <c r="AL25" s="3"/>
      <c r="AM25" s="3"/>
      <c r="AP25" s="57"/>
      <c r="AQ25" s="3"/>
      <c r="AR25" s="3"/>
      <c r="AS25" s="3"/>
      <c r="AT25" s="3"/>
      <c r="AU25" s="3"/>
      <c r="AV25" s="3"/>
      <c r="AY25" s="57"/>
      <c r="AZ25" s="3"/>
      <c r="BA25" s="3"/>
      <c r="BB25" s="3"/>
      <c r="BC25" s="3"/>
      <c r="BD25" s="3"/>
      <c r="BE25" s="3"/>
    </row>
    <row r="26" spans="1:57" ht="27.75" customHeight="1" thickTop="1" thickBot="1" x14ac:dyDescent="0.2">
      <c r="A26" s="126">
        <v>1</v>
      </c>
      <c r="B26" s="128" t="str">
        <f>'様式 (入力)'!B14</f>
        <v>㈲Ｃ</v>
      </c>
      <c r="C26" s="237">
        <f>SUM('様式 (入力)'!C14:E14)</f>
        <v>40</v>
      </c>
      <c r="D26" s="238"/>
      <c r="E26" s="238"/>
      <c r="F26" s="239"/>
      <c r="G26" s="237">
        <f>SUM('様式 (入力)'!F14:H14)</f>
        <v>4</v>
      </c>
      <c r="H26" s="238"/>
      <c r="I26" s="239"/>
      <c r="J26" s="237">
        <f>SUM('様式 (入力)'!L14:N14)</f>
        <v>3</v>
      </c>
      <c r="K26" s="238"/>
      <c r="L26" s="239"/>
      <c r="M26" s="237">
        <f>'様式 (入力)'!L14</f>
        <v>3</v>
      </c>
      <c r="N26" s="238"/>
      <c r="O26" s="239"/>
      <c r="P26" s="237">
        <f>SUM('様式 (入力)'!O14:Q14)</f>
        <v>40</v>
      </c>
      <c r="Q26" s="238"/>
      <c r="R26" s="238"/>
      <c r="S26" s="239"/>
      <c r="T26" s="237">
        <f>SUM('様式 (入力)'!R14:T14)</f>
        <v>5</v>
      </c>
      <c r="U26" s="238"/>
      <c r="V26" s="239"/>
      <c r="W26" s="237">
        <f>SUM('様式 (入力)'!U14:W14)</f>
        <v>5</v>
      </c>
      <c r="X26" s="238"/>
      <c r="Y26" s="239"/>
      <c r="Z26" s="237">
        <f>SUM('様式 (入力)'!X14:Z14)</f>
        <v>0</v>
      </c>
      <c r="AA26" s="238"/>
      <c r="AB26" s="239"/>
      <c r="AC26" s="129">
        <f>'様式 (入力)'!AA14</f>
        <v>100</v>
      </c>
      <c r="AD26" s="129">
        <f>'様式 (入力)'!AB14</f>
        <v>10</v>
      </c>
      <c r="AE26" s="129">
        <f>'様式 (入力)'!AC14</f>
        <v>100</v>
      </c>
      <c r="AF26" s="129">
        <f>'様式 (入力)'!AD14</f>
        <v>110</v>
      </c>
      <c r="AG26" s="130">
        <f>'様式 (入力)'!AE14</f>
        <v>51270</v>
      </c>
      <c r="AH26" s="131" t="str">
        <f>'様式 (入力)'!AF14</f>
        <v>OK</v>
      </c>
      <c r="AI26" s="131" t="str">
        <f>'様式 (入力)'!AG14</f>
        <v>失格</v>
      </c>
      <c r="AJ26" s="131" t="str">
        <f>'様式 (入力)'!AH14</f>
        <v>✖</v>
      </c>
      <c r="AK26" s="132">
        <f>'様式 (入力)'!AI14</f>
        <v>51.27</v>
      </c>
      <c r="AL26" s="133">
        <f>'様式 (入力)'!AJ14</f>
        <v>2.1455000000000002</v>
      </c>
      <c r="AM26" s="134" t="str">
        <f>'様式 (入力)'!AK14</f>
        <v>1.落札</v>
      </c>
      <c r="AN26" s="81" t="str">
        <f>AM26</f>
        <v>1.落札</v>
      </c>
      <c r="AO26" s="16"/>
      <c r="AP26" s="25">
        <v>33000</v>
      </c>
      <c r="AQ26" s="13" t="str">
        <f t="shared" ref="AQ26:AQ35" si="0">IF(AP26&lt;$AO$21,"OK","✖")</f>
        <v>OK</v>
      </c>
      <c r="AR26" s="13" t="str">
        <f t="shared" ref="AR26:AR35" si="1">IF(AP26&gt;=$B$41,"OK","失格")</f>
        <v>OK</v>
      </c>
      <c r="AS26" s="13" t="str">
        <f t="shared" ref="AS26:AS35" si="2">IF(AQ26=AR26,"OK","✖")</f>
        <v>OK</v>
      </c>
      <c r="AT26" s="9">
        <f t="shared" ref="AT26:AT35" si="3">ROUNDDOWN(AP26/1000,4)</f>
        <v>33</v>
      </c>
      <c r="AU26" s="7">
        <f t="shared" ref="AU26:AU35" si="4">ROUNDDOWN(AF26/AT26,4)</f>
        <v>3.3332999999999999</v>
      </c>
      <c r="AV26" s="58"/>
      <c r="AX26" s="16"/>
      <c r="AY26" s="25"/>
      <c r="AZ26" s="13" t="str">
        <f t="shared" ref="AZ26:AZ35" si="5">IF(AY26&lt;=$B$38,"OK","再")</f>
        <v>OK</v>
      </c>
      <c r="BA26" s="13" t="str">
        <f t="shared" ref="BA26:BA35" si="6">IF(AY26&gt;=$B$41,"OK","失格")</f>
        <v>OK</v>
      </c>
      <c r="BB26" s="13" t="str">
        <f t="shared" ref="BB26:BB35" si="7">IF(AZ26=BA26,"OK","✖")</f>
        <v>OK</v>
      </c>
      <c r="BC26" s="9">
        <f t="shared" ref="BC26:BC35" si="8">ROUNDDOWN(AY26/1000,4)</f>
        <v>0</v>
      </c>
      <c r="BD26" s="7" t="e">
        <f t="shared" ref="BD26:BD35" si="9">ROUNDDOWN(AF26/BC26,4)</f>
        <v>#DIV/0!</v>
      </c>
      <c r="BE26" s="58"/>
    </row>
    <row r="27" spans="1:57" ht="27.75" customHeight="1" thickBot="1" x14ac:dyDescent="0.2">
      <c r="A27" s="126">
        <v>2</v>
      </c>
      <c r="B27" s="128" t="str">
        <f>'様式 (入力)'!B15</f>
        <v>㈱Ｄ</v>
      </c>
      <c r="C27" s="162">
        <f>SUM('様式 (入力)'!C15:E15)</f>
        <v>40</v>
      </c>
      <c r="D27" s="163"/>
      <c r="E27" s="163"/>
      <c r="F27" s="164"/>
      <c r="G27" s="162">
        <f>SUM('様式 (入力)'!F15:H15)</f>
        <v>2</v>
      </c>
      <c r="H27" s="163"/>
      <c r="I27" s="164"/>
      <c r="J27" s="162">
        <f>SUM('様式 (入力)'!L15:N15)</f>
        <v>0</v>
      </c>
      <c r="K27" s="163"/>
      <c r="L27" s="164"/>
      <c r="M27" s="162">
        <f>'様式 (入力)'!L15</f>
        <v>0</v>
      </c>
      <c r="N27" s="163"/>
      <c r="O27" s="164"/>
      <c r="P27" s="162">
        <f>SUM('様式 (入力)'!O15:Q15)</f>
        <v>20</v>
      </c>
      <c r="Q27" s="163"/>
      <c r="R27" s="163"/>
      <c r="S27" s="164"/>
      <c r="T27" s="162">
        <f>SUM('様式 (入力)'!R15:T15)</f>
        <v>5</v>
      </c>
      <c r="U27" s="163"/>
      <c r="V27" s="164"/>
      <c r="W27" s="162">
        <f>SUM('様式 (入力)'!U15:W15)</f>
        <v>4</v>
      </c>
      <c r="X27" s="163"/>
      <c r="Y27" s="164"/>
      <c r="Z27" s="162">
        <f>SUM('様式 (入力)'!X15:Z15)</f>
        <v>0</v>
      </c>
      <c r="AA27" s="163"/>
      <c r="AB27" s="164"/>
      <c r="AC27" s="129">
        <f>'様式 (入力)'!AA15</f>
        <v>71</v>
      </c>
      <c r="AD27" s="129">
        <f>'様式 (入力)'!AB15</f>
        <v>7.1</v>
      </c>
      <c r="AE27" s="129">
        <f>'様式 (入力)'!AC15</f>
        <v>100</v>
      </c>
      <c r="AF27" s="129">
        <f>'様式 (入力)'!AD15</f>
        <v>107.1</v>
      </c>
      <c r="AG27" s="130">
        <f>'様式 (入力)'!AE15</f>
        <v>51270</v>
      </c>
      <c r="AH27" s="131" t="str">
        <f>'様式 (入力)'!AF15</f>
        <v>OK</v>
      </c>
      <c r="AI27" s="131" t="str">
        <f>'様式 (入力)'!AG15</f>
        <v>失格</v>
      </c>
      <c r="AJ27" s="131" t="str">
        <f>'様式 (入力)'!AH15</f>
        <v>✖</v>
      </c>
      <c r="AK27" s="132">
        <f>'様式 (入力)'!AI15</f>
        <v>51.27</v>
      </c>
      <c r="AL27" s="133">
        <f>'様式 (入力)'!AJ15</f>
        <v>2.0889000000000002</v>
      </c>
      <c r="AM27" s="127" t="str">
        <f>'様式 (入力)'!AK15</f>
        <v>3.白</v>
      </c>
      <c r="AN27" s="81" t="str">
        <f t="shared" ref="AN27:AN35" si="10">AM27</f>
        <v>3.白</v>
      </c>
      <c r="AO27" s="17"/>
      <c r="AP27" s="26">
        <v>35900</v>
      </c>
      <c r="AQ27" s="13" t="str">
        <f t="shared" si="0"/>
        <v>OK</v>
      </c>
      <c r="AR27" s="11" t="str">
        <f t="shared" si="1"/>
        <v>OK</v>
      </c>
      <c r="AS27" s="11" t="str">
        <f t="shared" si="2"/>
        <v>OK</v>
      </c>
      <c r="AT27" s="7">
        <f t="shared" si="3"/>
        <v>35.9</v>
      </c>
      <c r="AU27" s="7">
        <f t="shared" si="4"/>
        <v>2.9832000000000001</v>
      </c>
      <c r="AV27" s="60"/>
      <c r="AX27" s="17"/>
      <c r="AY27" s="26"/>
      <c r="AZ27" s="11" t="str">
        <f t="shared" si="5"/>
        <v>OK</v>
      </c>
      <c r="BA27" s="11" t="str">
        <f t="shared" si="6"/>
        <v>OK</v>
      </c>
      <c r="BB27" s="11" t="str">
        <f t="shared" si="7"/>
        <v>OK</v>
      </c>
      <c r="BC27" s="7">
        <f t="shared" si="8"/>
        <v>0</v>
      </c>
      <c r="BD27" s="7" t="e">
        <f t="shared" si="9"/>
        <v>#DIV/0!</v>
      </c>
      <c r="BE27" s="60"/>
    </row>
    <row r="28" spans="1:57" ht="27.75" customHeight="1" thickBot="1" x14ac:dyDescent="0.2">
      <c r="A28" s="126">
        <v>3</v>
      </c>
      <c r="B28" s="128" t="str">
        <f>'様式 (入力)'!B16</f>
        <v>㈱Ｆ</v>
      </c>
      <c r="C28" s="162">
        <f>SUM('様式 (入力)'!C16:E16)</f>
        <v>20</v>
      </c>
      <c r="D28" s="163"/>
      <c r="E28" s="163"/>
      <c r="F28" s="164"/>
      <c r="G28" s="162">
        <f>SUM('様式 (入力)'!F16:H16)</f>
        <v>4</v>
      </c>
      <c r="H28" s="163"/>
      <c r="I28" s="164"/>
      <c r="J28" s="162">
        <f>SUM('様式 (入力)'!L16:N16)</f>
        <v>3</v>
      </c>
      <c r="K28" s="163"/>
      <c r="L28" s="164"/>
      <c r="M28" s="162">
        <f>'様式 (入力)'!L16</f>
        <v>3</v>
      </c>
      <c r="N28" s="163"/>
      <c r="O28" s="164"/>
      <c r="P28" s="162">
        <f>SUM('様式 (入力)'!O16:Q16)</f>
        <v>20</v>
      </c>
      <c r="Q28" s="163"/>
      <c r="R28" s="163"/>
      <c r="S28" s="164"/>
      <c r="T28" s="162">
        <f>SUM('様式 (入力)'!R16:T16)</f>
        <v>5</v>
      </c>
      <c r="U28" s="163"/>
      <c r="V28" s="164"/>
      <c r="W28" s="162">
        <f>SUM('様式 (入力)'!U16:W16)</f>
        <v>2</v>
      </c>
      <c r="X28" s="163"/>
      <c r="Y28" s="164"/>
      <c r="Z28" s="162">
        <f>SUM('様式 (入力)'!X16:Z16)</f>
        <v>0</v>
      </c>
      <c r="AA28" s="163"/>
      <c r="AB28" s="164"/>
      <c r="AC28" s="129">
        <f>'様式 (入力)'!AA16</f>
        <v>57</v>
      </c>
      <c r="AD28" s="129">
        <f>'様式 (入力)'!AB16</f>
        <v>5.7</v>
      </c>
      <c r="AE28" s="129">
        <f>'様式 (入力)'!AC16</f>
        <v>100</v>
      </c>
      <c r="AF28" s="129">
        <f>'様式 (入力)'!AD16</f>
        <v>105.7</v>
      </c>
      <c r="AG28" s="130">
        <f>'様式 (入力)'!AE16</f>
        <v>51270</v>
      </c>
      <c r="AH28" s="131" t="str">
        <f>'様式 (入力)'!AF16</f>
        <v>OK</v>
      </c>
      <c r="AI28" s="131" t="str">
        <f>'様式 (入力)'!AG16</f>
        <v>失格</v>
      </c>
      <c r="AJ28" s="131" t="str">
        <f>'様式 (入力)'!AH16</f>
        <v>✖</v>
      </c>
      <c r="AK28" s="132">
        <f>'様式 (入力)'!AI16</f>
        <v>51.27</v>
      </c>
      <c r="AL28" s="133">
        <f>'様式 (入力)'!AJ16</f>
        <v>2.0615999999999999</v>
      </c>
      <c r="AM28" s="127" t="str">
        <f>'様式 (入力)'!AK16</f>
        <v>3.白</v>
      </c>
      <c r="AN28" s="81" t="str">
        <f t="shared" si="10"/>
        <v>3.白</v>
      </c>
      <c r="AO28" s="17"/>
      <c r="AP28" s="25">
        <v>31000</v>
      </c>
      <c r="AQ28" s="13" t="str">
        <f t="shared" si="0"/>
        <v>OK</v>
      </c>
      <c r="AR28" s="11" t="str">
        <f t="shared" si="1"/>
        <v>OK</v>
      </c>
      <c r="AS28" s="11" t="str">
        <f t="shared" si="2"/>
        <v>OK</v>
      </c>
      <c r="AT28" s="9">
        <f t="shared" si="3"/>
        <v>31</v>
      </c>
      <c r="AU28" s="7">
        <f t="shared" si="4"/>
        <v>3.4096000000000002</v>
      </c>
      <c r="AV28" s="58"/>
      <c r="AX28" s="17"/>
      <c r="AY28" s="25"/>
      <c r="AZ28" s="11" t="str">
        <f t="shared" si="5"/>
        <v>OK</v>
      </c>
      <c r="BA28" s="11" t="str">
        <f t="shared" si="6"/>
        <v>OK</v>
      </c>
      <c r="BB28" s="11" t="str">
        <f t="shared" si="7"/>
        <v>OK</v>
      </c>
      <c r="BC28" s="9">
        <f t="shared" si="8"/>
        <v>0</v>
      </c>
      <c r="BD28" s="7" t="e">
        <f t="shared" si="9"/>
        <v>#DIV/0!</v>
      </c>
      <c r="BE28" s="58"/>
    </row>
    <row r="29" spans="1:57" ht="27.75" customHeight="1" thickBot="1" x14ac:dyDescent="0.2">
      <c r="A29" s="126">
        <v>4</v>
      </c>
      <c r="B29" s="128" t="str">
        <f>'様式 (入力)'!B17</f>
        <v>㈲Ａ</v>
      </c>
      <c r="C29" s="162">
        <f>SUM('様式 (入力)'!C17:E17)</f>
        <v>40</v>
      </c>
      <c r="D29" s="163"/>
      <c r="E29" s="163"/>
      <c r="F29" s="164"/>
      <c r="G29" s="162">
        <f>SUM('様式 (入力)'!F17:H17)</f>
        <v>2</v>
      </c>
      <c r="H29" s="163"/>
      <c r="I29" s="164"/>
      <c r="J29" s="162">
        <f>SUM('様式 (入力)'!L17:N17)</f>
        <v>3</v>
      </c>
      <c r="K29" s="163"/>
      <c r="L29" s="164"/>
      <c r="M29" s="162">
        <f>'様式 (入力)'!L17</f>
        <v>3</v>
      </c>
      <c r="N29" s="163"/>
      <c r="O29" s="164"/>
      <c r="P29" s="162">
        <f>SUM('様式 (入力)'!O17:Q17)</f>
        <v>20</v>
      </c>
      <c r="Q29" s="163"/>
      <c r="R29" s="163"/>
      <c r="S29" s="164"/>
      <c r="T29" s="162">
        <f>SUM('様式 (入力)'!R17:T17)</f>
        <v>0</v>
      </c>
      <c r="U29" s="163"/>
      <c r="V29" s="164"/>
      <c r="W29" s="162">
        <f>SUM('様式 (入力)'!U17:W17)</f>
        <v>4</v>
      </c>
      <c r="X29" s="163"/>
      <c r="Y29" s="164"/>
      <c r="Z29" s="162">
        <f>SUM('様式 (入力)'!X17:Z17)</f>
        <v>0</v>
      </c>
      <c r="AA29" s="163"/>
      <c r="AB29" s="164"/>
      <c r="AC29" s="129">
        <f>'様式 (入力)'!AA17</f>
        <v>72</v>
      </c>
      <c r="AD29" s="129">
        <f>'様式 (入力)'!AB17</f>
        <v>7.2</v>
      </c>
      <c r="AE29" s="129">
        <f>'様式 (入力)'!AC17</f>
        <v>100</v>
      </c>
      <c r="AF29" s="129">
        <f>'様式 (入力)'!AD17</f>
        <v>107.2</v>
      </c>
      <c r="AG29" s="130">
        <f>'様式 (入力)'!AE17</f>
        <v>58000</v>
      </c>
      <c r="AH29" s="131" t="str">
        <f>'様式 (入力)'!AF17</f>
        <v>OK</v>
      </c>
      <c r="AI29" s="131" t="str">
        <f>'様式 (入力)'!AG17</f>
        <v>OK</v>
      </c>
      <c r="AJ29" s="131" t="str">
        <f>'様式 (入力)'!AH17</f>
        <v>OK</v>
      </c>
      <c r="AK29" s="132">
        <f>'様式 (入力)'!AI17</f>
        <v>58</v>
      </c>
      <c r="AL29" s="133">
        <f>'様式 (入力)'!AJ17</f>
        <v>1.8482000000000001</v>
      </c>
      <c r="AM29" s="127" t="str">
        <f>'様式 (入力)'!AK17</f>
        <v>3.白</v>
      </c>
      <c r="AN29" s="81" t="str">
        <f t="shared" si="10"/>
        <v>3.白</v>
      </c>
      <c r="AO29" s="17"/>
      <c r="AP29" s="26">
        <v>35800</v>
      </c>
      <c r="AQ29" s="13" t="str">
        <f t="shared" si="0"/>
        <v>OK</v>
      </c>
      <c r="AR29" s="11" t="str">
        <f t="shared" si="1"/>
        <v>OK</v>
      </c>
      <c r="AS29" s="11" t="str">
        <f t="shared" si="2"/>
        <v>OK</v>
      </c>
      <c r="AT29" s="7">
        <f t="shared" si="3"/>
        <v>35.799999999999997</v>
      </c>
      <c r="AU29" s="7">
        <f t="shared" si="4"/>
        <v>2.9944000000000002</v>
      </c>
      <c r="AV29" s="60"/>
      <c r="AX29" s="17"/>
      <c r="AY29" s="26"/>
      <c r="AZ29" s="11" t="str">
        <f t="shared" si="5"/>
        <v>OK</v>
      </c>
      <c r="BA29" s="11" t="str">
        <f t="shared" si="6"/>
        <v>OK</v>
      </c>
      <c r="BB29" s="11" t="str">
        <f t="shared" si="7"/>
        <v>OK</v>
      </c>
      <c r="BC29" s="7">
        <f t="shared" si="8"/>
        <v>0</v>
      </c>
      <c r="BD29" s="7" t="e">
        <f t="shared" si="9"/>
        <v>#DIV/0!</v>
      </c>
      <c r="BE29" s="60"/>
    </row>
    <row r="30" spans="1:57" ht="27.75" customHeight="1" thickBot="1" x14ac:dyDescent="0.2">
      <c r="A30" s="126">
        <v>5</v>
      </c>
      <c r="B30" s="128" t="str">
        <f>'様式 (入力)'!B18</f>
        <v>㈱Ｊ</v>
      </c>
      <c r="C30" s="162">
        <f>SUM('様式 (入力)'!C18:E18)</f>
        <v>30</v>
      </c>
      <c r="D30" s="163"/>
      <c r="E30" s="163"/>
      <c r="F30" s="164"/>
      <c r="G30" s="162">
        <f>SUM('様式 (入力)'!F18:H18)</f>
        <v>0</v>
      </c>
      <c r="H30" s="163"/>
      <c r="I30" s="164"/>
      <c r="J30" s="162">
        <f>SUM('様式 (入力)'!L18:N18)</f>
        <v>3</v>
      </c>
      <c r="K30" s="163"/>
      <c r="L30" s="164"/>
      <c r="M30" s="162">
        <f>'様式 (入力)'!L18</f>
        <v>3</v>
      </c>
      <c r="N30" s="163"/>
      <c r="O30" s="164"/>
      <c r="P30" s="162">
        <f>SUM('様式 (入力)'!O18:Q18)</f>
        <v>30</v>
      </c>
      <c r="Q30" s="163"/>
      <c r="R30" s="163"/>
      <c r="S30" s="164"/>
      <c r="T30" s="162">
        <f>SUM('様式 (入力)'!R18:T18)</f>
        <v>5</v>
      </c>
      <c r="U30" s="163"/>
      <c r="V30" s="164"/>
      <c r="W30" s="162">
        <f>SUM('様式 (入力)'!U18:W18)</f>
        <v>1</v>
      </c>
      <c r="X30" s="163"/>
      <c r="Y30" s="164"/>
      <c r="Z30" s="162">
        <f>SUM('様式 (入力)'!X18:Z18)</f>
        <v>10</v>
      </c>
      <c r="AA30" s="163"/>
      <c r="AB30" s="164"/>
      <c r="AC30" s="129">
        <f>'様式 (入力)'!AA18</f>
        <v>82</v>
      </c>
      <c r="AD30" s="129">
        <f>'様式 (入力)'!AB18</f>
        <v>8.1999999999999993</v>
      </c>
      <c r="AE30" s="129">
        <f>'様式 (入力)'!AC18</f>
        <v>100</v>
      </c>
      <c r="AF30" s="129">
        <f>'様式 (入力)'!AD18</f>
        <v>108.2</v>
      </c>
      <c r="AG30" s="130">
        <f>'様式 (入力)'!AE18</f>
        <v>60000</v>
      </c>
      <c r="AH30" s="131" t="str">
        <f>'様式 (入力)'!AF18</f>
        <v>OK</v>
      </c>
      <c r="AI30" s="131" t="str">
        <f>'様式 (入力)'!AG18</f>
        <v>OK</v>
      </c>
      <c r="AJ30" s="131" t="str">
        <f>'様式 (入力)'!AH18</f>
        <v>OK</v>
      </c>
      <c r="AK30" s="132">
        <f>'様式 (入力)'!AI18</f>
        <v>60</v>
      </c>
      <c r="AL30" s="133">
        <f>'様式 (入力)'!AJ18</f>
        <v>1.8032999999999999</v>
      </c>
      <c r="AM30" s="127" t="str">
        <f>'様式 (入力)'!AK18</f>
        <v>3.白</v>
      </c>
      <c r="AN30" s="81" t="str">
        <f t="shared" si="10"/>
        <v>3.白</v>
      </c>
      <c r="AO30" s="17"/>
      <c r="AP30" s="26">
        <v>32100</v>
      </c>
      <c r="AQ30" s="13" t="str">
        <f t="shared" si="0"/>
        <v>OK</v>
      </c>
      <c r="AR30" s="11" t="str">
        <f t="shared" si="1"/>
        <v>OK</v>
      </c>
      <c r="AS30" s="11" t="str">
        <f t="shared" si="2"/>
        <v>OK</v>
      </c>
      <c r="AT30" s="7">
        <f t="shared" si="3"/>
        <v>32.1</v>
      </c>
      <c r="AU30" s="7">
        <f t="shared" si="4"/>
        <v>3.3706999999999998</v>
      </c>
      <c r="AV30" s="60"/>
      <c r="AX30" s="17"/>
      <c r="AY30" s="26"/>
      <c r="AZ30" s="11" t="str">
        <f t="shared" si="5"/>
        <v>OK</v>
      </c>
      <c r="BA30" s="11" t="str">
        <f t="shared" si="6"/>
        <v>OK</v>
      </c>
      <c r="BB30" s="11" t="str">
        <f t="shared" si="7"/>
        <v>OK</v>
      </c>
      <c r="BC30" s="7">
        <f t="shared" si="8"/>
        <v>0</v>
      </c>
      <c r="BD30" s="7" t="e">
        <f t="shared" si="9"/>
        <v>#DIV/0!</v>
      </c>
      <c r="BE30" s="60"/>
    </row>
    <row r="31" spans="1:57" ht="27.75" customHeight="1" thickBot="1" x14ac:dyDescent="0.2">
      <c r="A31" s="126">
        <v>6</v>
      </c>
      <c r="B31" s="128" t="str">
        <f>'様式 (入力)'!B19</f>
        <v>㈲Ｅ</v>
      </c>
      <c r="C31" s="162">
        <f>SUM('様式 (入力)'!C19:E19)</f>
        <v>20</v>
      </c>
      <c r="D31" s="163"/>
      <c r="E31" s="163"/>
      <c r="F31" s="164"/>
      <c r="G31" s="162">
        <f>SUM('様式 (入力)'!F19:H19)</f>
        <v>0</v>
      </c>
      <c r="H31" s="163"/>
      <c r="I31" s="164"/>
      <c r="J31" s="162">
        <f>SUM('様式 (入力)'!L19:N19)</f>
        <v>0</v>
      </c>
      <c r="K31" s="163"/>
      <c r="L31" s="164"/>
      <c r="M31" s="162">
        <f>'様式 (入力)'!L19</f>
        <v>0</v>
      </c>
      <c r="N31" s="163"/>
      <c r="O31" s="164"/>
      <c r="P31" s="162">
        <f>SUM('様式 (入力)'!O19:Q19)</f>
        <v>0</v>
      </c>
      <c r="Q31" s="163"/>
      <c r="R31" s="163"/>
      <c r="S31" s="164"/>
      <c r="T31" s="162">
        <f>SUM('様式 (入力)'!R19:T19)</f>
        <v>0</v>
      </c>
      <c r="U31" s="163"/>
      <c r="V31" s="164"/>
      <c r="W31" s="162">
        <f>SUM('様式 (入力)'!U19:W19)</f>
        <v>5</v>
      </c>
      <c r="X31" s="163"/>
      <c r="Y31" s="164"/>
      <c r="Z31" s="162">
        <f>SUM('様式 (入力)'!X19:Z19)</f>
        <v>0</v>
      </c>
      <c r="AA31" s="163"/>
      <c r="AB31" s="164"/>
      <c r="AC31" s="129">
        <f>'様式 (入力)'!AA19</f>
        <v>28</v>
      </c>
      <c r="AD31" s="129">
        <f>'様式 (入力)'!AB19</f>
        <v>2.8</v>
      </c>
      <c r="AE31" s="129">
        <f>'様式 (入力)'!AC19</f>
        <v>100</v>
      </c>
      <c r="AF31" s="129">
        <f>'様式 (入力)'!AD19</f>
        <v>102.8</v>
      </c>
      <c r="AG31" s="130">
        <f>'様式 (入力)'!AE19</f>
        <v>58000</v>
      </c>
      <c r="AH31" s="131" t="str">
        <f>'様式 (入力)'!AF19</f>
        <v>OK</v>
      </c>
      <c r="AI31" s="131" t="str">
        <f>'様式 (入力)'!AG19</f>
        <v>OK</v>
      </c>
      <c r="AJ31" s="131" t="str">
        <f>'様式 (入力)'!AH19</f>
        <v>OK</v>
      </c>
      <c r="AK31" s="132">
        <f>'様式 (入力)'!AI19</f>
        <v>58</v>
      </c>
      <c r="AL31" s="133">
        <f>'様式 (入力)'!AJ19</f>
        <v>1.7724</v>
      </c>
      <c r="AM31" s="127" t="str">
        <f>'様式 (入力)'!AK19</f>
        <v>3.白</v>
      </c>
      <c r="AN31" s="81" t="str">
        <f t="shared" si="10"/>
        <v>3.白</v>
      </c>
      <c r="AO31" s="17"/>
      <c r="AP31" s="26">
        <v>32900</v>
      </c>
      <c r="AQ31" s="13" t="str">
        <f t="shared" si="0"/>
        <v>OK</v>
      </c>
      <c r="AR31" s="11" t="str">
        <f t="shared" si="1"/>
        <v>OK</v>
      </c>
      <c r="AS31" s="11" t="str">
        <f t="shared" si="2"/>
        <v>OK</v>
      </c>
      <c r="AT31" s="7">
        <f t="shared" si="3"/>
        <v>32.9</v>
      </c>
      <c r="AU31" s="7">
        <f t="shared" si="4"/>
        <v>3.1246</v>
      </c>
      <c r="AV31" s="60"/>
      <c r="AX31" s="17"/>
      <c r="AY31" s="26"/>
      <c r="AZ31" s="11" t="str">
        <f t="shared" si="5"/>
        <v>OK</v>
      </c>
      <c r="BA31" s="11" t="str">
        <f t="shared" si="6"/>
        <v>OK</v>
      </c>
      <c r="BB31" s="11" t="str">
        <f t="shared" si="7"/>
        <v>OK</v>
      </c>
      <c r="BC31" s="7">
        <f t="shared" si="8"/>
        <v>0</v>
      </c>
      <c r="BD31" s="7" t="e">
        <f t="shared" si="9"/>
        <v>#DIV/0!</v>
      </c>
      <c r="BE31" s="60"/>
    </row>
    <row r="32" spans="1:57" ht="27.75" customHeight="1" thickBot="1" x14ac:dyDescent="0.2">
      <c r="A32" s="126">
        <v>7</v>
      </c>
      <c r="B32" s="128" t="str">
        <f>'様式 (入力)'!B20</f>
        <v>㈲Ｇ</v>
      </c>
      <c r="C32" s="162">
        <f>SUM('様式 (入力)'!C20:E20)</f>
        <v>20</v>
      </c>
      <c r="D32" s="163"/>
      <c r="E32" s="163"/>
      <c r="F32" s="164"/>
      <c r="G32" s="162">
        <f>SUM('様式 (入力)'!F20:H20)</f>
        <v>0</v>
      </c>
      <c r="H32" s="163"/>
      <c r="I32" s="164"/>
      <c r="J32" s="162">
        <f>SUM('様式 (入力)'!L20:N20)</f>
        <v>3</v>
      </c>
      <c r="K32" s="163"/>
      <c r="L32" s="164"/>
      <c r="M32" s="162">
        <f>'様式 (入力)'!L20</f>
        <v>3</v>
      </c>
      <c r="N32" s="163"/>
      <c r="O32" s="164"/>
      <c r="P32" s="162">
        <f>SUM('様式 (入力)'!O20:Q20)</f>
        <v>20</v>
      </c>
      <c r="Q32" s="163"/>
      <c r="R32" s="163"/>
      <c r="S32" s="164"/>
      <c r="T32" s="162">
        <f>SUM('様式 (入力)'!R20:T20)</f>
        <v>0</v>
      </c>
      <c r="U32" s="163"/>
      <c r="V32" s="164"/>
      <c r="W32" s="162">
        <f>SUM('様式 (入力)'!U20:W20)</f>
        <v>1</v>
      </c>
      <c r="X32" s="163"/>
      <c r="Y32" s="164"/>
      <c r="Z32" s="162">
        <f>SUM('様式 (入力)'!X20:Z20)</f>
        <v>0</v>
      </c>
      <c r="AA32" s="163"/>
      <c r="AB32" s="164"/>
      <c r="AC32" s="129">
        <f>'様式 (入力)'!AA20</f>
        <v>44</v>
      </c>
      <c r="AD32" s="129">
        <f>'様式 (入力)'!AB20</f>
        <v>4.4000000000000004</v>
      </c>
      <c r="AE32" s="129">
        <f>'様式 (入力)'!AC20</f>
        <v>100</v>
      </c>
      <c r="AF32" s="129">
        <f>'様式 (入力)'!AD20</f>
        <v>104.4</v>
      </c>
      <c r="AG32" s="130">
        <f>'様式 (入力)'!AE20</f>
        <v>60000</v>
      </c>
      <c r="AH32" s="131" t="str">
        <f>'様式 (入力)'!AF20</f>
        <v>OK</v>
      </c>
      <c r="AI32" s="131" t="str">
        <f>'様式 (入力)'!AG20</f>
        <v>OK</v>
      </c>
      <c r="AJ32" s="131" t="str">
        <f>'様式 (入力)'!AH20</f>
        <v>OK</v>
      </c>
      <c r="AK32" s="132">
        <f>'様式 (入力)'!AI20</f>
        <v>60</v>
      </c>
      <c r="AL32" s="133">
        <f>'様式 (入力)'!AJ20</f>
        <v>1.74</v>
      </c>
      <c r="AM32" s="127" t="str">
        <f>'様式 (入力)'!AK20</f>
        <v>3.白</v>
      </c>
      <c r="AN32" s="81" t="str">
        <f t="shared" si="10"/>
        <v>3.白</v>
      </c>
      <c r="AO32" s="17"/>
      <c r="AP32" s="26">
        <v>30000</v>
      </c>
      <c r="AQ32" s="13" t="str">
        <f t="shared" si="0"/>
        <v>OK</v>
      </c>
      <c r="AR32" s="11" t="str">
        <f t="shared" si="1"/>
        <v>OK</v>
      </c>
      <c r="AS32" s="11" t="str">
        <f t="shared" si="2"/>
        <v>OK</v>
      </c>
      <c r="AT32" s="7">
        <f t="shared" si="3"/>
        <v>30</v>
      </c>
      <c r="AU32" s="7">
        <f t="shared" si="4"/>
        <v>3.48</v>
      </c>
      <c r="AV32" s="60"/>
      <c r="AX32" s="17"/>
      <c r="AY32" s="26"/>
      <c r="AZ32" s="11" t="str">
        <f t="shared" si="5"/>
        <v>OK</v>
      </c>
      <c r="BA32" s="11" t="str">
        <f t="shared" si="6"/>
        <v>OK</v>
      </c>
      <c r="BB32" s="11" t="str">
        <f t="shared" si="7"/>
        <v>OK</v>
      </c>
      <c r="BC32" s="7">
        <f t="shared" si="8"/>
        <v>0</v>
      </c>
      <c r="BD32" s="7" t="e">
        <f t="shared" si="9"/>
        <v>#DIV/0!</v>
      </c>
      <c r="BE32" s="60"/>
    </row>
    <row r="33" spans="1:57" ht="27.75" customHeight="1" thickBot="1" x14ac:dyDescent="0.2">
      <c r="A33" s="126">
        <v>8</v>
      </c>
      <c r="B33" s="128" t="str">
        <f>'様式 (入力)'!B21</f>
        <v>㈲Ｉ</v>
      </c>
      <c r="C33" s="162">
        <f>SUM('様式 (入力)'!C21:E21)</f>
        <v>10</v>
      </c>
      <c r="D33" s="163"/>
      <c r="E33" s="163"/>
      <c r="F33" s="164"/>
      <c r="G33" s="162">
        <f>SUM('様式 (入力)'!F21:H21)</f>
        <v>2</v>
      </c>
      <c r="H33" s="163"/>
      <c r="I33" s="164"/>
      <c r="J33" s="162">
        <f>SUM('様式 (入力)'!L21:N21)</f>
        <v>3</v>
      </c>
      <c r="K33" s="163"/>
      <c r="L33" s="164"/>
      <c r="M33" s="162">
        <f>'様式 (入力)'!L21</f>
        <v>3</v>
      </c>
      <c r="N33" s="163"/>
      <c r="O33" s="164"/>
      <c r="P33" s="162">
        <f>SUM('様式 (入力)'!O21:Q21)</f>
        <v>10</v>
      </c>
      <c r="Q33" s="163"/>
      <c r="R33" s="163"/>
      <c r="S33" s="164"/>
      <c r="T33" s="162">
        <f>SUM('様式 (入力)'!R21:T21)</f>
        <v>0</v>
      </c>
      <c r="U33" s="163"/>
      <c r="V33" s="164"/>
      <c r="W33" s="162">
        <f>SUM('様式 (入力)'!U21:W21)</f>
        <v>5</v>
      </c>
      <c r="X33" s="163"/>
      <c r="Y33" s="164"/>
      <c r="Z33" s="162">
        <f>SUM('様式 (入力)'!X21:Z21)</f>
        <v>10</v>
      </c>
      <c r="AA33" s="163"/>
      <c r="AB33" s="164"/>
      <c r="AC33" s="129">
        <f>'様式 (入力)'!AA21</f>
        <v>40</v>
      </c>
      <c r="AD33" s="129">
        <f>'様式 (入力)'!AB21</f>
        <v>4</v>
      </c>
      <c r="AE33" s="129">
        <f>'様式 (入力)'!AC21</f>
        <v>100</v>
      </c>
      <c r="AF33" s="129">
        <f>'様式 (入力)'!AD21</f>
        <v>104</v>
      </c>
      <c r="AG33" s="130">
        <f>'様式 (入力)'!AE21</f>
        <v>60000</v>
      </c>
      <c r="AH33" s="131" t="str">
        <f>'様式 (入力)'!AF21</f>
        <v>OK</v>
      </c>
      <c r="AI33" s="131" t="str">
        <f>'様式 (入力)'!AG21</f>
        <v>OK</v>
      </c>
      <c r="AJ33" s="131" t="str">
        <f>'様式 (入力)'!AH21</f>
        <v>OK</v>
      </c>
      <c r="AK33" s="132">
        <f>'様式 (入力)'!AI21</f>
        <v>60</v>
      </c>
      <c r="AL33" s="133">
        <f>'様式 (入力)'!AJ21</f>
        <v>1.7333000000000001</v>
      </c>
      <c r="AM33" s="127" t="str">
        <f>'様式 (入力)'!AK21</f>
        <v>3.白</v>
      </c>
      <c r="AN33" s="81" t="str">
        <f t="shared" si="10"/>
        <v>3.白</v>
      </c>
      <c r="AO33" s="17"/>
      <c r="AP33" s="26">
        <v>35700</v>
      </c>
      <c r="AQ33" s="13" t="str">
        <f t="shared" si="0"/>
        <v>OK</v>
      </c>
      <c r="AR33" s="11" t="str">
        <f t="shared" si="1"/>
        <v>OK</v>
      </c>
      <c r="AS33" s="11" t="str">
        <f t="shared" si="2"/>
        <v>OK</v>
      </c>
      <c r="AT33" s="7">
        <f t="shared" si="3"/>
        <v>35.700000000000003</v>
      </c>
      <c r="AU33" s="7">
        <f t="shared" si="4"/>
        <v>2.9131</v>
      </c>
      <c r="AV33" s="60"/>
      <c r="AX33" s="17"/>
      <c r="AY33" s="26"/>
      <c r="AZ33" s="11" t="str">
        <f t="shared" si="5"/>
        <v>OK</v>
      </c>
      <c r="BA33" s="11" t="str">
        <f t="shared" si="6"/>
        <v>OK</v>
      </c>
      <c r="BB33" s="11" t="str">
        <f t="shared" si="7"/>
        <v>OK</v>
      </c>
      <c r="BC33" s="7">
        <f t="shared" si="8"/>
        <v>0</v>
      </c>
      <c r="BD33" s="7" t="e">
        <f t="shared" si="9"/>
        <v>#DIV/0!</v>
      </c>
      <c r="BE33" s="60"/>
    </row>
    <row r="34" spans="1:57" ht="27.75" customHeight="1" thickBot="1" x14ac:dyDescent="0.2">
      <c r="A34" s="126">
        <v>9</v>
      </c>
      <c r="B34" s="128" t="str">
        <f>'様式 (入力)'!B22</f>
        <v>㈱Ｈ</v>
      </c>
      <c r="C34" s="162">
        <f>SUM('様式 (入力)'!C22:E22)</f>
        <v>0</v>
      </c>
      <c r="D34" s="163"/>
      <c r="E34" s="163"/>
      <c r="F34" s="164"/>
      <c r="G34" s="162">
        <f>SUM('様式 (入力)'!F22:H22)</f>
        <v>4</v>
      </c>
      <c r="H34" s="163"/>
      <c r="I34" s="164"/>
      <c r="J34" s="162">
        <f>SUM('様式 (入力)'!L22:N22)</f>
        <v>0</v>
      </c>
      <c r="K34" s="163"/>
      <c r="L34" s="164"/>
      <c r="M34" s="162">
        <f>'様式 (入力)'!L22</f>
        <v>0</v>
      </c>
      <c r="N34" s="163"/>
      <c r="O34" s="164"/>
      <c r="P34" s="162">
        <f>SUM('様式 (入力)'!O22:Q22)</f>
        <v>0</v>
      </c>
      <c r="Q34" s="163"/>
      <c r="R34" s="163"/>
      <c r="S34" s="164"/>
      <c r="T34" s="162">
        <f>SUM('様式 (入力)'!R22:T22)</f>
        <v>0</v>
      </c>
      <c r="U34" s="163"/>
      <c r="V34" s="164"/>
      <c r="W34" s="162">
        <f>SUM('様式 (入力)'!U22:W22)</f>
        <v>4</v>
      </c>
      <c r="X34" s="163"/>
      <c r="Y34" s="164"/>
      <c r="Z34" s="162">
        <f>SUM('様式 (入力)'!X22:Z22)</f>
        <v>0</v>
      </c>
      <c r="AA34" s="163"/>
      <c r="AB34" s="164"/>
      <c r="AC34" s="129">
        <f>'様式 (入力)'!AA22</f>
        <v>8</v>
      </c>
      <c r="AD34" s="129">
        <f>'様式 (入力)'!AB22</f>
        <v>0.8</v>
      </c>
      <c r="AE34" s="129">
        <f>'様式 (入力)'!AC22</f>
        <v>100</v>
      </c>
      <c r="AF34" s="129">
        <f>'様式 (入力)'!AD22</f>
        <v>100.8</v>
      </c>
      <c r="AG34" s="130">
        <f>'様式 (入力)'!AE22</f>
        <v>60000</v>
      </c>
      <c r="AH34" s="131" t="str">
        <f>'様式 (入力)'!AF22</f>
        <v>OK</v>
      </c>
      <c r="AI34" s="131" t="str">
        <f>'様式 (入力)'!AG22</f>
        <v>OK</v>
      </c>
      <c r="AJ34" s="131" t="str">
        <f>'様式 (入力)'!AH22</f>
        <v>OK</v>
      </c>
      <c r="AK34" s="132">
        <f>'様式 (入力)'!AI22</f>
        <v>60</v>
      </c>
      <c r="AL34" s="133">
        <f>'様式 (入力)'!AJ22</f>
        <v>1.68</v>
      </c>
      <c r="AM34" s="134" t="str">
        <f>'様式 (入力)'!AK22</f>
        <v>3.白</v>
      </c>
      <c r="AN34" s="81" t="str">
        <f t="shared" si="10"/>
        <v>3.白</v>
      </c>
      <c r="AO34" s="5"/>
      <c r="AP34" s="26">
        <v>35800</v>
      </c>
      <c r="AQ34" s="13" t="str">
        <f t="shared" si="0"/>
        <v>OK</v>
      </c>
      <c r="AR34" s="11" t="str">
        <f t="shared" si="1"/>
        <v>OK</v>
      </c>
      <c r="AS34" s="11" t="str">
        <f t="shared" si="2"/>
        <v>OK</v>
      </c>
      <c r="AT34" s="7">
        <f t="shared" si="3"/>
        <v>35.799999999999997</v>
      </c>
      <c r="AU34" s="7">
        <f t="shared" si="4"/>
        <v>2.8155999999999999</v>
      </c>
      <c r="AV34" s="60"/>
      <c r="AX34" s="17"/>
      <c r="AY34" s="26"/>
      <c r="AZ34" s="11" t="str">
        <f t="shared" si="5"/>
        <v>OK</v>
      </c>
      <c r="BA34" s="11" t="str">
        <f t="shared" si="6"/>
        <v>OK</v>
      </c>
      <c r="BB34" s="11" t="str">
        <f t="shared" si="7"/>
        <v>OK</v>
      </c>
      <c r="BC34" s="7">
        <f t="shared" si="8"/>
        <v>0</v>
      </c>
      <c r="BD34" s="7" t="e">
        <f t="shared" si="9"/>
        <v>#DIV/0!</v>
      </c>
      <c r="BE34" s="60"/>
    </row>
    <row r="35" spans="1:57" ht="27.75" customHeight="1" thickBot="1" x14ac:dyDescent="0.2">
      <c r="A35" s="126">
        <v>10</v>
      </c>
      <c r="B35" s="128" t="str">
        <f>'様式 (入力)'!B23</f>
        <v>㈱Ｂ</v>
      </c>
      <c r="C35" s="162">
        <f>SUM('様式 (入力)'!C23:E23)</f>
        <v>40</v>
      </c>
      <c r="D35" s="163"/>
      <c r="E35" s="163"/>
      <c r="F35" s="164"/>
      <c r="G35" s="162">
        <f>SUM('様式 (入力)'!F23:H23)</f>
        <v>4</v>
      </c>
      <c r="H35" s="163"/>
      <c r="I35" s="164"/>
      <c r="J35" s="162">
        <f>SUM('様式 (入力)'!L23:N23)</f>
        <v>0</v>
      </c>
      <c r="K35" s="163"/>
      <c r="L35" s="164"/>
      <c r="M35" s="162">
        <f>'様式 (入力)'!L23</f>
        <v>0</v>
      </c>
      <c r="N35" s="163"/>
      <c r="O35" s="164"/>
      <c r="P35" s="162">
        <f>SUM('様式 (入力)'!O23:Q23)</f>
        <v>40</v>
      </c>
      <c r="Q35" s="163"/>
      <c r="R35" s="163"/>
      <c r="S35" s="164"/>
      <c r="T35" s="162">
        <f>SUM('様式 (入力)'!R23:T23)</f>
        <v>0</v>
      </c>
      <c r="U35" s="163"/>
      <c r="V35" s="164"/>
      <c r="W35" s="162">
        <f>SUM('様式 (入力)'!U23:W23)</f>
        <v>2</v>
      </c>
      <c r="X35" s="163"/>
      <c r="Y35" s="164"/>
      <c r="Z35" s="162">
        <f>SUM('様式 (入力)'!X23:Z23)</f>
        <v>10</v>
      </c>
      <c r="AA35" s="163"/>
      <c r="AB35" s="164"/>
      <c r="AC35" s="129">
        <f>'様式 (入力)'!AA23</f>
        <v>99</v>
      </c>
      <c r="AD35" s="129">
        <f>'様式 (入力)'!AB23</f>
        <v>9.9</v>
      </c>
      <c r="AE35" s="129">
        <f>'様式 (入力)'!AC23</f>
        <v>100</v>
      </c>
      <c r="AF35" s="129">
        <f>'様式 (入力)'!AD23</f>
        <v>109.9</v>
      </c>
      <c r="AG35" s="130" t="str">
        <f>'様式 (入力)'!AE23</f>
        <v>-</v>
      </c>
      <c r="AH35" s="131" t="str">
        <f>'様式 (入力)'!AF23</f>
        <v>再</v>
      </c>
      <c r="AI35" s="131" t="str">
        <f>'様式 (入力)'!AG23</f>
        <v>OK</v>
      </c>
      <c r="AJ35" s="131" t="str">
        <f>'様式 (入力)'!AH23</f>
        <v>✖</v>
      </c>
      <c r="AK35" s="132" t="e">
        <f>'様式 (入力)'!AI23</f>
        <v>#VALUE!</v>
      </c>
      <c r="AL35" s="133" t="e">
        <f>'様式 (入力)'!AJ23</f>
        <v>#VALUE!</v>
      </c>
      <c r="AM35" s="134" t="str">
        <f>'様式 (入力)'!AK23</f>
        <v>5.辞退</v>
      </c>
      <c r="AN35" s="81" t="str">
        <f t="shared" si="10"/>
        <v>5.辞退</v>
      </c>
      <c r="AO35" s="24"/>
      <c r="AP35" s="26">
        <v>35600</v>
      </c>
      <c r="AQ35" s="13" t="str">
        <f t="shared" si="0"/>
        <v>OK</v>
      </c>
      <c r="AR35" s="11" t="str">
        <f t="shared" si="1"/>
        <v>OK</v>
      </c>
      <c r="AS35" s="11" t="str">
        <f t="shared" si="2"/>
        <v>OK</v>
      </c>
      <c r="AT35" s="7">
        <f t="shared" si="3"/>
        <v>35.6</v>
      </c>
      <c r="AU35" s="7">
        <f t="shared" si="4"/>
        <v>3.0870000000000002</v>
      </c>
      <c r="AV35" s="60"/>
      <c r="AX35" s="29"/>
      <c r="AY35" s="26"/>
      <c r="AZ35" s="11" t="str">
        <f t="shared" si="5"/>
        <v>OK</v>
      </c>
      <c r="BA35" s="11" t="str">
        <f t="shared" si="6"/>
        <v>OK</v>
      </c>
      <c r="BB35" s="11" t="str">
        <f t="shared" si="7"/>
        <v>OK</v>
      </c>
      <c r="BC35" s="7">
        <f t="shared" si="8"/>
        <v>0</v>
      </c>
      <c r="BD35" s="7" t="e">
        <f t="shared" si="9"/>
        <v>#DIV/0!</v>
      </c>
      <c r="BE35" s="60"/>
    </row>
    <row r="36" spans="1:57" ht="92.25" customHeight="1" x14ac:dyDescent="0.15">
      <c r="B36" s="240" t="s">
        <v>128</v>
      </c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0"/>
      <c r="AM36" s="240"/>
    </row>
    <row r="37" spans="1:57" x14ac:dyDescent="0.15">
      <c r="B37" s="31"/>
    </row>
    <row r="38" spans="1:57" x14ac:dyDescent="0.15">
      <c r="B38" s="32"/>
    </row>
    <row r="39" spans="1:57" x14ac:dyDescent="0.15">
      <c r="B39" s="33"/>
    </row>
    <row r="40" spans="1:57" x14ac:dyDescent="0.15">
      <c r="B40" s="31"/>
    </row>
    <row r="41" spans="1:57" x14ac:dyDescent="0.15">
      <c r="B41" s="32"/>
    </row>
    <row r="42" spans="1:57" x14ac:dyDescent="0.15">
      <c r="B42" s="33"/>
    </row>
  </sheetData>
  <dataConsolidate/>
  <mergeCells count="153">
    <mergeCell ref="T35:V35"/>
    <mergeCell ref="Z18:AB24"/>
    <mergeCell ref="Z25:AB25"/>
    <mergeCell ref="Z26:AB26"/>
    <mergeCell ref="Z27:AB27"/>
    <mergeCell ref="Z28:AB28"/>
    <mergeCell ref="Z29:AB29"/>
    <mergeCell ref="Z30:AB30"/>
    <mergeCell ref="Z31:AB31"/>
    <mergeCell ref="Z32:AB32"/>
    <mergeCell ref="Z33:AB33"/>
    <mergeCell ref="Z34:AB34"/>
    <mergeCell ref="Z35:AB35"/>
    <mergeCell ref="T30:V30"/>
    <mergeCell ref="T31:V31"/>
    <mergeCell ref="T32:V32"/>
    <mergeCell ref="T33:V33"/>
    <mergeCell ref="T34:V34"/>
    <mergeCell ref="T26:V26"/>
    <mergeCell ref="T27:V27"/>
    <mergeCell ref="T28:V28"/>
    <mergeCell ref="T29:V29"/>
    <mergeCell ref="C34:F34"/>
    <mergeCell ref="G35:I35"/>
    <mergeCell ref="J35:L35"/>
    <mergeCell ref="P18:S24"/>
    <mergeCell ref="P25:S25"/>
    <mergeCell ref="P26:S26"/>
    <mergeCell ref="P27:S27"/>
    <mergeCell ref="P28:S28"/>
    <mergeCell ref="P29:S29"/>
    <mergeCell ref="P30:S30"/>
    <mergeCell ref="P31:S31"/>
    <mergeCell ref="P32:S32"/>
    <mergeCell ref="P33:S33"/>
    <mergeCell ref="P34:S34"/>
    <mergeCell ref="P35:S35"/>
    <mergeCell ref="G32:I32"/>
    <mergeCell ref="J32:L32"/>
    <mergeCell ref="G33:I33"/>
    <mergeCell ref="J33:L33"/>
    <mergeCell ref="G34:I34"/>
    <mergeCell ref="J34:L34"/>
    <mergeCell ref="G29:I29"/>
    <mergeCell ref="J29:L29"/>
    <mergeCell ref="G30:I30"/>
    <mergeCell ref="C26:F26"/>
    <mergeCell ref="C27:F27"/>
    <mergeCell ref="C28:F28"/>
    <mergeCell ref="G25:I25"/>
    <mergeCell ref="J25:L25"/>
    <mergeCell ref="G31:I31"/>
    <mergeCell ref="J31:L31"/>
    <mergeCell ref="G26:I26"/>
    <mergeCell ref="J26:L26"/>
    <mergeCell ref="G27:I27"/>
    <mergeCell ref="J27:L27"/>
    <mergeCell ref="G28:I28"/>
    <mergeCell ref="J28:L28"/>
    <mergeCell ref="J30:L30"/>
    <mergeCell ref="B36:AM36"/>
    <mergeCell ref="C11:I11"/>
    <mergeCell ref="M11:Q11"/>
    <mergeCell ref="C8:I8"/>
    <mergeCell ref="M8:Q8"/>
    <mergeCell ref="C9:I9"/>
    <mergeCell ref="M9:Q9"/>
    <mergeCell ref="C10:I10"/>
    <mergeCell ref="AM14:AM24"/>
    <mergeCell ref="AK16:AK24"/>
    <mergeCell ref="AG14:AG17"/>
    <mergeCell ref="AC18:AC24"/>
    <mergeCell ref="AD18:AD24"/>
    <mergeCell ref="AG18:AG24"/>
    <mergeCell ref="AH14:AH24"/>
    <mergeCell ref="AI14:AI24"/>
    <mergeCell ref="C35:F35"/>
    <mergeCell ref="G18:I18"/>
    <mergeCell ref="J18:L18"/>
    <mergeCell ref="C29:F29"/>
    <mergeCell ref="C30:F30"/>
    <mergeCell ref="C31:F31"/>
    <mergeCell ref="C32:F32"/>
    <mergeCell ref="C33:F33"/>
    <mergeCell ref="AT14:AT15"/>
    <mergeCell ref="AU14:AU17"/>
    <mergeCell ref="AT16:AT24"/>
    <mergeCell ref="AP18:AP24"/>
    <mergeCell ref="A14:A25"/>
    <mergeCell ref="B14:B25"/>
    <mergeCell ref="AC14:AC17"/>
    <mergeCell ref="AE14:AE17"/>
    <mergeCell ref="C14:AB14"/>
    <mergeCell ref="G19:I24"/>
    <mergeCell ref="J19:L24"/>
    <mergeCell ref="T25:V25"/>
    <mergeCell ref="C18:F24"/>
    <mergeCell ref="C25:F25"/>
    <mergeCell ref="M18:O18"/>
    <mergeCell ref="M19:O24"/>
    <mergeCell ref="M25:O25"/>
    <mergeCell ref="C16:F17"/>
    <mergeCell ref="P16:S17"/>
    <mergeCell ref="T16:V17"/>
    <mergeCell ref="Z15:AB17"/>
    <mergeCell ref="M30:O30"/>
    <mergeCell ref="M31:O31"/>
    <mergeCell ref="M32:O32"/>
    <mergeCell ref="M33:O33"/>
    <mergeCell ref="M34:O34"/>
    <mergeCell ref="BD14:BD17"/>
    <mergeCell ref="BE14:BE24"/>
    <mergeCell ref="AD15:AD17"/>
    <mergeCell ref="AF15:AF17"/>
    <mergeCell ref="AV14:AV24"/>
    <mergeCell ref="AY14:AY17"/>
    <mergeCell ref="AZ14:AZ24"/>
    <mergeCell ref="BA14:BA24"/>
    <mergeCell ref="BB14:BB24"/>
    <mergeCell ref="BC14:BC15"/>
    <mergeCell ref="AJ14:AJ24"/>
    <mergeCell ref="AK14:AK15"/>
    <mergeCell ref="AL14:AL17"/>
    <mergeCell ref="BC16:BC24"/>
    <mergeCell ref="AY18:AY24"/>
    <mergeCell ref="AP14:AP17"/>
    <mergeCell ref="AQ14:AQ24"/>
    <mergeCell ref="AR14:AR24"/>
    <mergeCell ref="AS14:AS24"/>
    <mergeCell ref="M35:O35"/>
    <mergeCell ref="C15:O15"/>
    <mergeCell ref="G16:O17"/>
    <mergeCell ref="W16:Y17"/>
    <mergeCell ref="W25:Y25"/>
    <mergeCell ref="W26:Y26"/>
    <mergeCell ref="W27:Y27"/>
    <mergeCell ref="W28:Y28"/>
    <mergeCell ref="W29:Y29"/>
    <mergeCell ref="W30:Y30"/>
    <mergeCell ref="W31:Y31"/>
    <mergeCell ref="W32:Y32"/>
    <mergeCell ref="W33:Y33"/>
    <mergeCell ref="W34:Y34"/>
    <mergeCell ref="W35:Y35"/>
    <mergeCell ref="P15:Y15"/>
    <mergeCell ref="T19:V24"/>
    <mergeCell ref="T18:V18"/>
    <mergeCell ref="W18:Y18"/>
    <mergeCell ref="W19:Y24"/>
    <mergeCell ref="M26:O26"/>
    <mergeCell ref="M27:O27"/>
    <mergeCell ref="M28:O28"/>
    <mergeCell ref="M29:O29"/>
  </mergeCells>
  <phoneticPr fontId="3"/>
  <dataValidations count="1">
    <dataValidation type="list" allowBlank="1" showInputMessage="1" showErrorMessage="1" sqref="AV26:AV35 BE26:BE35">
      <formula1>$AM$38:$AM$48</formula1>
    </dataValidation>
  </dataValidations>
  <pageMargins left="0.51181102362204722" right="0.31496062992125984" top="0.74803149606299213" bottom="0.74803149606299213" header="0.31496062992125984" footer="0.31496062992125984"/>
  <pageSetup paperSize="8" scale="8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L43"/>
  <sheetViews>
    <sheetView tabSelected="1" view="pageBreakPreview" zoomScaleNormal="100" zoomScaleSheetLayoutView="100" workbookViewId="0">
      <selection activeCell="J12" sqref="J12"/>
    </sheetView>
  </sheetViews>
  <sheetFormatPr defaultRowHeight="13.5" x14ac:dyDescent="0.15"/>
  <cols>
    <col min="1" max="1" width="3.625" style="4" bestFit="1" customWidth="1"/>
    <col min="2" max="2" width="20.75" style="4" customWidth="1"/>
    <col min="3" max="3" width="9.375" style="4" customWidth="1"/>
    <col min="4" max="5" width="3.625" style="4" bestFit="1" customWidth="1"/>
    <col min="6" max="6" width="10.75" style="4" customWidth="1"/>
    <col min="7" max="7" width="2.625" style="4" customWidth="1"/>
    <col min="8" max="8" width="3.625" style="4" customWidth="1"/>
    <col min="9" max="9" width="9.625" style="4" customWidth="1"/>
    <col min="10" max="10" width="2.625" style="4" customWidth="1"/>
    <col min="11" max="11" width="3.625" style="4" customWidth="1"/>
    <col min="12" max="12" width="10.25" style="4" bestFit="1" customWidth="1"/>
    <col min="13" max="13" width="2.625" style="4" customWidth="1"/>
    <col min="14" max="14" width="3.625" style="4" customWidth="1"/>
    <col min="15" max="15" width="9.375" style="4" bestFit="1" customWidth="1"/>
    <col min="16" max="17" width="3.625" style="4" customWidth="1"/>
    <col min="18" max="18" width="10.125" style="4" customWidth="1"/>
    <col min="19" max="19" width="2.625" style="4" customWidth="1"/>
    <col min="20" max="20" width="3.625" style="4" customWidth="1"/>
    <col min="21" max="21" width="13.125" style="4" bestFit="1" customWidth="1"/>
    <col min="22" max="22" width="2.625" style="4" customWidth="1"/>
    <col min="23" max="23" width="3.625" style="4" customWidth="1"/>
    <col min="24" max="24" width="10.25" style="4" bestFit="1" customWidth="1"/>
    <col min="25" max="25" width="4.125" style="4" bestFit="1" customWidth="1"/>
    <col min="26" max="26" width="4.125" style="4" customWidth="1"/>
    <col min="27" max="28" width="7" style="4" customWidth="1"/>
    <col min="29" max="29" width="6.75" style="4" customWidth="1"/>
    <col min="30" max="30" width="8.125" style="4" customWidth="1"/>
    <col min="31" max="31" width="9" style="4" customWidth="1"/>
    <col min="32" max="34" width="5.25" style="4" customWidth="1"/>
    <col min="35" max="36" width="9" style="4"/>
    <col min="37" max="37" width="8.875" style="4" bestFit="1" customWidth="1"/>
    <col min="38" max="16384" width="9" style="4"/>
  </cols>
  <sheetData>
    <row r="1" spans="1:38" ht="14.25" customHeight="1" thickBot="1" x14ac:dyDescent="0.2">
      <c r="A1" s="207"/>
      <c r="B1" s="207" t="s">
        <v>0</v>
      </c>
      <c r="C1" s="167" t="s">
        <v>1</v>
      </c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9"/>
      <c r="AA1" s="208" t="s">
        <v>2</v>
      </c>
      <c r="AB1" s="23" t="s">
        <v>3</v>
      </c>
      <c r="AC1" s="208" t="s">
        <v>4</v>
      </c>
      <c r="AD1" s="23" t="s">
        <v>5</v>
      </c>
      <c r="AE1" s="207"/>
      <c r="AF1" s="258" t="s">
        <v>29</v>
      </c>
      <c r="AG1" s="258" t="s">
        <v>35</v>
      </c>
      <c r="AH1" s="258" t="s">
        <v>28</v>
      </c>
      <c r="AI1" s="208" t="s">
        <v>6</v>
      </c>
      <c r="AJ1" s="207" t="s">
        <v>7</v>
      </c>
      <c r="AK1" s="165" t="s">
        <v>8</v>
      </c>
    </row>
    <row r="2" spans="1:38" ht="14.25" customHeight="1" thickBot="1" x14ac:dyDescent="0.2">
      <c r="A2" s="179"/>
      <c r="B2" s="179"/>
      <c r="C2" s="183" t="s">
        <v>9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5"/>
      <c r="O2" s="167" t="s">
        <v>10</v>
      </c>
      <c r="P2" s="168"/>
      <c r="Q2" s="168"/>
      <c r="R2" s="168"/>
      <c r="S2" s="168"/>
      <c r="T2" s="168"/>
      <c r="U2" s="168"/>
      <c r="V2" s="168"/>
      <c r="W2" s="169"/>
      <c r="X2" s="170" t="s">
        <v>66</v>
      </c>
      <c r="Y2" s="171"/>
      <c r="Z2" s="172"/>
      <c r="AA2" s="209"/>
      <c r="AB2" s="179" t="s">
        <v>11</v>
      </c>
      <c r="AC2" s="209"/>
      <c r="AD2" s="179" t="s">
        <v>12</v>
      </c>
      <c r="AE2" s="179"/>
      <c r="AF2" s="259"/>
      <c r="AG2" s="259"/>
      <c r="AH2" s="259"/>
      <c r="AI2" s="209"/>
      <c r="AJ2" s="179"/>
      <c r="AK2" s="166"/>
    </row>
    <row r="3" spans="1:38" ht="13.5" customHeight="1" x14ac:dyDescent="0.15">
      <c r="A3" s="179"/>
      <c r="B3" s="179"/>
      <c r="C3" s="180" t="s">
        <v>95</v>
      </c>
      <c r="D3" s="181"/>
      <c r="E3" s="182"/>
      <c r="F3" s="180" t="s">
        <v>96</v>
      </c>
      <c r="G3" s="181"/>
      <c r="H3" s="181"/>
      <c r="I3" s="181"/>
      <c r="J3" s="181"/>
      <c r="K3" s="181"/>
      <c r="L3" s="181"/>
      <c r="M3" s="181"/>
      <c r="N3" s="182"/>
      <c r="O3" s="180" t="s">
        <v>97</v>
      </c>
      <c r="P3" s="181"/>
      <c r="Q3" s="182"/>
      <c r="R3" s="180" t="s">
        <v>30</v>
      </c>
      <c r="S3" s="181"/>
      <c r="T3" s="181"/>
      <c r="U3" s="181"/>
      <c r="V3" s="181"/>
      <c r="W3" s="182"/>
      <c r="X3" s="173"/>
      <c r="Y3" s="174"/>
      <c r="Z3" s="175"/>
      <c r="AA3" s="209"/>
      <c r="AB3" s="179"/>
      <c r="AC3" s="209"/>
      <c r="AD3" s="179"/>
      <c r="AE3" s="179"/>
      <c r="AF3" s="259"/>
      <c r="AG3" s="259"/>
      <c r="AH3" s="259"/>
      <c r="AI3" s="166" t="s">
        <v>25</v>
      </c>
      <c r="AJ3" s="179"/>
      <c r="AK3" s="166"/>
    </row>
    <row r="4" spans="1:38" ht="14.25" thickBot="1" x14ac:dyDescent="0.2">
      <c r="A4" s="179"/>
      <c r="B4" s="179"/>
      <c r="C4" s="183"/>
      <c r="D4" s="184"/>
      <c r="E4" s="185"/>
      <c r="F4" s="183"/>
      <c r="G4" s="184"/>
      <c r="H4" s="184"/>
      <c r="I4" s="184"/>
      <c r="J4" s="184"/>
      <c r="K4" s="184"/>
      <c r="L4" s="184"/>
      <c r="M4" s="184"/>
      <c r="N4" s="185"/>
      <c r="O4" s="183"/>
      <c r="P4" s="184"/>
      <c r="Q4" s="185"/>
      <c r="R4" s="183"/>
      <c r="S4" s="184"/>
      <c r="T4" s="184"/>
      <c r="U4" s="184"/>
      <c r="V4" s="184"/>
      <c r="W4" s="185"/>
      <c r="X4" s="176"/>
      <c r="Y4" s="177"/>
      <c r="Z4" s="178"/>
      <c r="AA4" s="209"/>
      <c r="AB4" s="179"/>
      <c r="AC4" s="209"/>
      <c r="AD4" s="179"/>
      <c r="AE4" s="179"/>
      <c r="AF4" s="259"/>
      <c r="AG4" s="259"/>
      <c r="AH4" s="259"/>
      <c r="AI4" s="166"/>
      <c r="AJ4" s="179"/>
      <c r="AK4" s="166"/>
    </row>
    <row r="5" spans="1:38" ht="13.5" customHeight="1" thickBot="1" x14ac:dyDescent="0.2">
      <c r="A5" s="179"/>
      <c r="B5" s="179"/>
      <c r="C5" s="94"/>
      <c r="D5" s="95"/>
      <c r="E5" s="96"/>
      <c r="F5" s="186" t="s">
        <v>72</v>
      </c>
      <c r="G5" s="187"/>
      <c r="H5" s="188"/>
      <c r="I5" s="186" t="s">
        <v>73</v>
      </c>
      <c r="J5" s="187"/>
      <c r="K5" s="188"/>
      <c r="L5" s="262" t="s">
        <v>106</v>
      </c>
      <c r="M5" s="263"/>
      <c r="N5" s="264"/>
      <c r="O5" s="94"/>
      <c r="P5" s="95"/>
      <c r="Q5" s="96"/>
      <c r="R5" s="192" t="s">
        <v>121</v>
      </c>
      <c r="S5" s="193"/>
      <c r="T5" s="194"/>
      <c r="U5" s="242" t="s">
        <v>108</v>
      </c>
      <c r="V5" s="243"/>
      <c r="W5" s="244"/>
      <c r="X5" s="97"/>
      <c r="Y5" s="98"/>
      <c r="Z5" s="99"/>
      <c r="AA5" s="166" t="s">
        <v>15</v>
      </c>
      <c r="AB5" s="166" t="s">
        <v>16</v>
      </c>
      <c r="AC5" s="2" t="s">
        <v>17</v>
      </c>
      <c r="AD5" s="2" t="s">
        <v>19</v>
      </c>
      <c r="AE5" s="166" t="s">
        <v>26</v>
      </c>
      <c r="AF5" s="259"/>
      <c r="AG5" s="259"/>
      <c r="AH5" s="259"/>
      <c r="AI5" s="166"/>
      <c r="AJ5" s="2"/>
      <c r="AK5" s="166"/>
    </row>
    <row r="6" spans="1:38" x14ac:dyDescent="0.15">
      <c r="A6" s="179"/>
      <c r="B6" s="179"/>
      <c r="C6" s="100" t="s">
        <v>75</v>
      </c>
      <c r="D6" s="101">
        <v>40</v>
      </c>
      <c r="E6" s="102" t="s">
        <v>76</v>
      </c>
      <c r="F6" s="198" t="s">
        <v>77</v>
      </c>
      <c r="G6" s="248">
        <v>4</v>
      </c>
      <c r="H6" s="200" t="s">
        <v>76</v>
      </c>
      <c r="I6" s="198" t="s">
        <v>78</v>
      </c>
      <c r="J6" s="248">
        <v>3</v>
      </c>
      <c r="K6" s="200" t="s">
        <v>76</v>
      </c>
      <c r="L6" s="265" t="s">
        <v>117</v>
      </c>
      <c r="M6" s="248">
        <v>3</v>
      </c>
      <c r="N6" s="266" t="s">
        <v>76</v>
      </c>
      <c r="O6" s="100" t="s">
        <v>79</v>
      </c>
      <c r="P6" s="101">
        <v>40</v>
      </c>
      <c r="Q6" s="102" t="s">
        <v>76</v>
      </c>
      <c r="R6" s="234" t="s">
        <v>74</v>
      </c>
      <c r="S6" s="235"/>
      <c r="T6" s="236"/>
      <c r="U6" s="245" t="s">
        <v>109</v>
      </c>
      <c r="V6" s="246"/>
      <c r="W6" s="247"/>
      <c r="X6" s="201" t="s">
        <v>80</v>
      </c>
      <c r="Y6" s="267">
        <v>10</v>
      </c>
      <c r="Z6" s="203" t="s">
        <v>81</v>
      </c>
      <c r="AA6" s="166"/>
      <c r="AB6" s="166"/>
      <c r="AC6" s="22"/>
      <c r="AD6" s="2"/>
      <c r="AE6" s="166"/>
      <c r="AF6" s="259"/>
      <c r="AG6" s="259"/>
      <c r="AH6" s="259"/>
      <c r="AI6" s="166"/>
      <c r="AJ6" s="2" t="s">
        <v>20</v>
      </c>
      <c r="AK6" s="166"/>
    </row>
    <row r="7" spans="1:38" x14ac:dyDescent="0.15">
      <c r="A7" s="179"/>
      <c r="B7" s="179"/>
      <c r="C7" s="100" t="s">
        <v>98</v>
      </c>
      <c r="D7" s="101">
        <v>30</v>
      </c>
      <c r="E7" s="102" t="s">
        <v>18</v>
      </c>
      <c r="F7" s="201"/>
      <c r="G7" s="249"/>
      <c r="H7" s="203"/>
      <c r="I7" s="201"/>
      <c r="J7" s="249"/>
      <c r="K7" s="203"/>
      <c r="L7" s="260"/>
      <c r="M7" s="249"/>
      <c r="N7" s="261"/>
      <c r="O7" s="100" t="s">
        <v>82</v>
      </c>
      <c r="P7" s="101">
        <v>30</v>
      </c>
      <c r="Q7" s="102" t="s">
        <v>18</v>
      </c>
      <c r="R7" s="228"/>
      <c r="S7" s="229"/>
      <c r="T7" s="230"/>
      <c r="U7" s="148" t="s">
        <v>110</v>
      </c>
      <c r="V7" s="143">
        <v>5</v>
      </c>
      <c r="W7" s="149" t="s">
        <v>76</v>
      </c>
      <c r="X7" s="201"/>
      <c r="Y7" s="267"/>
      <c r="Z7" s="203"/>
      <c r="AA7" s="166"/>
      <c r="AB7" s="166"/>
      <c r="AC7" s="22" t="s">
        <v>24</v>
      </c>
      <c r="AD7" s="2"/>
      <c r="AE7" s="166"/>
      <c r="AF7" s="259"/>
      <c r="AG7" s="259"/>
      <c r="AH7" s="259"/>
      <c r="AI7" s="166"/>
      <c r="AJ7" s="2"/>
      <c r="AK7" s="166"/>
    </row>
    <row r="8" spans="1:38" ht="13.5" customHeight="1" x14ac:dyDescent="0.15">
      <c r="A8" s="179"/>
      <c r="B8" s="179"/>
      <c r="C8" s="103" t="s">
        <v>83</v>
      </c>
      <c r="D8" s="101">
        <v>20</v>
      </c>
      <c r="E8" s="102" t="s">
        <v>18</v>
      </c>
      <c r="F8" s="201" t="s">
        <v>84</v>
      </c>
      <c r="G8" s="249">
        <v>2</v>
      </c>
      <c r="H8" s="203" t="s">
        <v>76</v>
      </c>
      <c r="I8" s="140"/>
      <c r="J8" s="142"/>
      <c r="L8" s="145"/>
      <c r="M8" s="146"/>
      <c r="N8" s="147"/>
      <c r="O8" s="103" t="s">
        <v>83</v>
      </c>
      <c r="P8" s="101">
        <v>20</v>
      </c>
      <c r="Q8" s="102" t="s">
        <v>18</v>
      </c>
      <c r="R8" s="228"/>
      <c r="S8" s="229"/>
      <c r="T8" s="230"/>
      <c r="U8" s="150" t="s">
        <v>111</v>
      </c>
      <c r="V8" s="143">
        <v>4</v>
      </c>
      <c r="W8" s="149" t="s">
        <v>18</v>
      </c>
      <c r="X8" s="103"/>
      <c r="Y8" s="101"/>
      <c r="Z8" s="102"/>
      <c r="AA8" s="166"/>
      <c r="AB8" s="166"/>
      <c r="AC8" s="5"/>
      <c r="AD8" s="2"/>
      <c r="AE8" s="166"/>
      <c r="AF8" s="259"/>
      <c r="AG8" s="259"/>
      <c r="AH8" s="259"/>
      <c r="AI8" s="166"/>
      <c r="AJ8" s="2" t="s">
        <v>21</v>
      </c>
      <c r="AK8" s="166"/>
      <c r="AL8" s="20"/>
    </row>
    <row r="9" spans="1:38" ht="13.5" customHeight="1" x14ac:dyDescent="0.15">
      <c r="A9" s="179"/>
      <c r="B9" s="179"/>
      <c r="C9" s="100" t="s">
        <v>85</v>
      </c>
      <c r="D9" s="101">
        <v>10</v>
      </c>
      <c r="E9" s="102" t="s">
        <v>18</v>
      </c>
      <c r="F9" s="201"/>
      <c r="G9" s="249"/>
      <c r="H9" s="203"/>
      <c r="I9" s="201" t="s">
        <v>86</v>
      </c>
      <c r="J9" s="241">
        <v>0</v>
      </c>
      <c r="K9" s="191" t="s">
        <v>76</v>
      </c>
      <c r="L9" s="260" t="s">
        <v>107</v>
      </c>
      <c r="M9" s="249">
        <v>0</v>
      </c>
      <c r="N9" s="261" t="s">
        <v>76</v>
      </c>
      <c r="O9" s="100" t="s">
        <v>85</v>
      </c>
      <c r="P9" s="101">
        <v>10</v>
      </c>
      <c r="Q9" s="102" t="s">
        <v>18</v>
      </c>
      <c r="S9" s="143">
        <v>5</v>
      </c>
      <c r="T9" s="105" t="s">
        <v>76</v>
      </c>
      <c r="U9" s="150" t="s">
        <v>112</v>
      </c>
      <c r="V9" s="143">
        <v>3</v>
      </c>
      <c r="W9" s="149" t="s">
        <v>18</v>
      </c>
      <c r="X9" s="201" t="s">
        <v>88</v>
      </c>
      <c r="Y9" s="267">
        <v>0</v>
      </c>
      <c r="Z9" s="203" t="s">
        <v>81</v>
      </c>
      <c r="AA9" s="166"/>
      <c r="AB9" s="166"/>
      <c r="AC9" s="22" t="s">
        <v>23</v>
      </c>
      <c r="AD9" s="2" t="s">
        <v>14</v>
      </c>
      <c r="AE9" s="166"/>
      <c r="AF9" s="259"/>
      <c r="AG9" s="259"/>
      <c r="AH9" s="259"/>
      <c r="AI9" s="166"/>
      <c r="AK9" s="166"/>
      <c r="AL9" s="20"/>
    </row>
    <row r="10" spans="1:38" x14ac:dyDescent="0.15">
      <c r="A10" s="179"/>
      <c r="B10" s="179"/>
      <c r="C10" s="100" t="s">
        <v>89</v>
      </c>
      <c r="D10" s="101">
        <v>0</v>
      </c>
      <c r="E10" s="102" t="s">
        <v>18</v>
      </c>
      <c r="F10" s="100" t="s">
        <v>90</v>
      </c>
      <c r="G10" s="101">
        <v>0</v>
      </c>
      <c r="H10" s="107" t="s">
        <v>76</v>
      </c>
      <c r="I10" s="201"/>
      <c r="J10" s="241"/>
      <c r="K10" s="191"/>
      <c r="L10" s="260"/>
      <c r="M10" s="249"/>
      <c r="N10" s="261"/>
      <c r="O10" s="100" t="s">
        <v>89</v>
      </c>
      <c r="P10" s="101">
        <v>0</v>
      </c>
      <c r="Q10" s="102" t="s">
        <v>18</v>
      </c>
      <c r="R10" s="106" t="s">
        <v>87</v>
      </c>
      <c r="S10" s="104"/>
      <c r="T10" s="105"/>
      <c r="U10" s="150" t="s">
        <v>113</v>
      </c>
      <c r="V10" s="143">
        <v>2</v>
      </c>
      <c r="W10" s="149" t="s">
        <v>18</v>
      </c>
      <c r="X10" s="201"/>
      <c r="Y10" s="267"/>
      <c r="Z10" s="203"/>
      <c r="AA10" s="166"/>
      <c r="AB10" s="166"/>
      <c r="AC10" s="5"/>
      <c r="AD10" s="1"/>
      <c r="AE10" s="166"/>
      <c r="AF10" s="259"/>
      <c r="AG10" s="259"/>
      <c r="AH10" s="259"/>
      <c r="AI10" s="166"/>
      <c r="AJ10" s="179" t="s">
        <v>22</v>
      </c>
      <c r="AK10" s="166"/>
    </row>
    <row r="11" spans="1:38" x14ac:dyDescent="0.15">
      <c r="A11" s="179"/>
      <c r="B11" s="179"/>
      <c r="C11" s="103"/>
      <c r="D11" s="142"/>
      <c r="E11" s="102"/>
      <c r="F11" s="144"/>
      <c r="G11" s="104"/>
      <c r="H11" s="105"/>
      <c r="I11" s="144"/>
      <c r="J11" s="104"/>
      <c r="K11" s="152"/>
      <c r="L11" s="148"/>
      <c r="M11" s="143"/>
      <c r="N11" s="153"/>
      <c r="O11" s="103"/>
      <c r="P11" s="142"/>
      <c r="Q11" s="102"/>
      <c r="R11" s="106" t="s">
        <v>91</v>
      </c>
      <c r="S11" s="104">
        <v>0</v>
      </c>
      <c r="T11" s="105" t="s">
        <v>76</v>
      </c>
      <c r="U11" s="148" t="s">
        <v>114</v>
      </c>
      <c r="V11" s="143">
        <v>1</v>
      </c>
      <c r="W11" s="149" t="s">
        <v>18</v>
      </c>
      <c r="X11" s="144"/>
      <c r="Y11" s="104"/>
      <c r="Z11" s="105"/>
      <c r="AA11" s="166"/>
      <c r="AB11" s="166"/>
      <c r="AC11" s="1"/>
      <c r="AD11" s="1"/>
      <c r="AE11" s="166"/>
      <c r="AF11" s="259"/>
      <c r="AG11" s="259"/>
      <c r="AH11" s="259"/>
      <c r="AI11" s="166"/>
      <c r="AJ11" s="179"/>
      <c r="AK11" s="166"/>
    </row>
    <row r="12" spans="1:38" ht="14.25" thickBot="1" x14ac:dyDescent="0.2">
      <c r="A12" s="179"/>
      <c r="B12" s="179"/>
      <c r="C12" s="103"/>
      <c r="D12" s="142"/>
      <c r="E12" s="102"/>
      <c r="F12" s="144"/>
      <c r="G12" s="104"/>
      <c r="H12" s="105"/>
      <c r="I12" s="144"/>
      <c r="J12" s="104"/>
      <c r="K12" s="152"/>
      <c r="L12" s="148"/>
      <c r="M12" s="143"/>
      <c r="N12" s="153"/>
      <c r="O12" s="103"/>
      <c r="P12" s="142"/>
      <c r="Q12" s="102"/>
      <c r="R12" s="106"/>
      <c r="S12" s="104"/>
      <c r="T12" s="105"/>
      <c r="U12" s="148" t="s">
        <v>123</v>
      </c>
      <c r="V12" s="143">
        <v>0</v>
      </c>
      <c r="W12" s="149" t="s">
        <v>122</v>
      </c>
      <c r="X12" s="144"/>
      <c r="Y12" s="104"/>
      <c r="Z12" s="105"/>
      <c r="AA12" s="154"/>
      <c r="AB12" s="154"/>
      <c r="AC12" s="1"/>
      <c r="AD12" s="1"/>
      <c r="AE12" s="154"/>
      <c r="AF12" s="155"/>
      <c r="AG12" s="155"/>
      <c r="AH12" s="155"/>
      <c r="AI12" s="154"/>
      <c r="AJ12" s="179"/>
      <c r="AK12" s="154"/>
    </row>
    <row r="13" spans="1:38" ht="14.25" customHeight="1" thickBot="1" x14ac:dyDescent="0.2">
      <c r="A13" s="222"/>
      <c r="B13" s="222"/>
      <c r="C13" s="117" t="s">
        <v>92</v>
      </c>
      <c r="D13" s="120"/>
      <c r="E13" s="121"/>
      <c r="F13" s="117" t="s">
        <v>104</v>
      </c>
      <c r="G13" s="120"/>
      <c r="H13" s="121"/>
      <c r="I13" s="117" t="s">
        <v>102</v>
      </c>
      <c r="J13" s="120"/>
      <c r="K13" s="121"/>
      <c r="L13" s="117" t="s">
        <v>102</v>
      </c>
      <c r="M13" s="120"/>
      <c r="N13" s="121"/>
      <c r="O13" s="117" t="s">
        <v>92</v>
      </c>
      <c r="P13" s="120"/>
      <c r="Q13" s="121"/>
      <c r="R13" s="117" t="s">
        <v>115</v>
      </c>
      <c r="S13" s="120"/>
      <c r="T13" s="121"/>
      <c r="U13" s="151" t="s">
        <v>93</v>
      </c>
      <c r="V13" s="120"/>
      <c r="W13" s="121"/>
      <c r="X13" s="117" t="s">
        <v>94</v>
      </c>
      <c r="Y13" s="120"/>
      <c r="Z13" s="121"/>
      <c r="AA13" s="80" t="s">
        <v>63</v>
      </c>
      <c r="AB13" s="80" t="s">
        <v>64</v>
      </c>
      <c r="AC13" s="80">
        <v>100</v>
      </c>
      <c r="AD13" s="80" t="s">
        <v>65</v>
      </c>
      <c r="AE13" s="3"/>
      <c r="AF13" s="86"/>
      <c r="AG13" s="86"/>
      <c r="AH13" s="86"/>
      <c r="AI13" s="3"/>
      <c r="AJ13" s="3"/>
      <c r="AK13" s="3"/>
      <c r="AL13" s="4" t="s">
        <v>61</v>
      </c>
    </row>
    <row r="14" spans="1:38" ht="15" customHeight="1" thickTop="1" thickBot="1" x14ac:dyDescent="0.2">
      <c r="A14" s="12">
        <v>1</v>
      </c>
      <c r="B14" s="116" t="s">
        <v>136</v>
      </c>
      <c r="C14" s="118">
        <v>40</v>
      </c>
      <c r="D14" s="122"/>
      <c r="E14" s="123"/>
      <c r="F14" s="119">
        <v>4</v>
      </c>
      <c r="G14" s="124"/>
      <c r="H14" s="125"/>
      <c r="I14" s="118">
        <v>3</v>
      </c>
      <c r="J14" s="122"/>
      <c r="K14" s="123"/>
      <c r="L14" s="118">
        <v>3</v>
      </c>
      <c r="M14" s="122"/>
      <c r="N14" s="123"/>
      <c r="O14" s="118">
        <v>40</v>
      </c>
      <c r="P14" s="122"/>
      <c r="Q14" s="123"/>
      <c r="R14" s="118">
        <v>5</v>
      </c>
      <c r="S14" s="122"/>
      <c r="T14" s="123"/>
      <c r="U14" s="118">
        <v>5</v>
      </c>
      <c r="V14" s="122"/>
      <c r="W14" s="123"/>
      <c r="X14" s="118">
        <v>0</v>
      </c>
      <c r="Y14" s="122"/>
      <c r="Z14" s="123"/>
      <c r="AA14" s="6">
        <f t="shared" ref="AA14:AA23" si="0">SUM(C14:Z14)</f>
        <v>100</v>
      </c>
      <c r="AB14" s="6">
        <f t="shared" ref="AB14:AB23" si="1">AA14*1/10</f>
        <v>10</v>
      </c>
      <c r="AC14" s="27">
        <v>100</v>
      </c>
      <c r="AD14" s="6">
        <f t="shared" ref="AD14:AD23" si="2">SUM(AB14:AC14)</f>
        <v>110</v>
      </c>
      <c r="AE14" s="14">
        <v>51270</v>
      </c>
      <c r="AF14" s="87" t="str">
        <f t="shared" ref="AF14:AF23" si="3">IF(AE14&lt;=$B$26,"OK","再")</f>
        <v>OK</v>
      </c>
      <c r="AG14" s="87" t="str">
        <f t="shared" ref="AG14:AG23" si="4">IF(AE14&gt;=$B$29,"OK","失格")</f>
        <v>失格</v>
      </c>
      <c r="AH14" s="87" t="str">
        <f t="shared" ref="AH14:AH23" si="5">IF(AF14=AG14,"OK","✖")</f>
        <v>✖</v>
      </c>
      <c r="AI14" s="7">
        <f t="shared" ref="AI14:AI23" si="6">ROUNDDOWN(AE14/1000,4)</f>
        <v>51.27</v>
      </c>
      <c r="AJ14" s="7">
        <f t="shared" ref="AJ14:AJ23" si="7">ROUNDDOWN(AD14/AI14,4)</f>
        <v>2.1455000000000002</v>
      </c>
      <c r="AK14" s="30" t="s">
        <v>36</v>
      </c>
      <c r="AL14" s="67">
        <f t="shared" ref="AL14:AL23" si="8">AE14*1.1</f>
        <v>56397.000000000007</v>
      </c>
    </row>
    <row r="15" spans="1:38" ht="14.25" thickBot="1" x14ac:dyDescent="0.2">
      <c r="A15" s="12">
        <v>2</v>
      </c>
      <c r="B15" s="116" t="s">
        <v>137</v>
      </c>
      <c r="C15" s="119">
        <v>40</v>
      </c>
      <c r="D15" s="124"/>
      <c r="E15" s="125"/>
      <c r="F15" s="119">
        <v>2</v>
      </c>
      <c r="G15" s="124"/>
      <c r="H15" s="125"/>
      <c r="I15" s="118">
        <v>0</v>
      </c>
      <c r="J15" s="124"/>
      <c r="K15" s="125"/>
      <c r="L15" s="119">
        <v>0</v>
      </c>
      <c r="M15" s="124"/>
      <c r="N15" s="125"/>
      <c r="O15" s="119">
        <v>20</v>
      </c>
      <c r="P15" s="124"/>
      <c r="Q15" s="125"/>
      <c r="R15" s="118">
        <v>5</v>
      </c>
      <c r="S15" s="122"/>
      <c r="T15" s="123"/>
      <c r="U15" s="118">
        <v>4</v>
      </c>
      <c r="V15" s="122"/>
      <c r="W15" s="123"/>
      <c r="X15" s="118">
        <v>0</v>
      </c>
      <c r="Y15" s="122"/>
      <c r="Z15" s="123"/>
      <c r="AA15" s="6">
        <f t="shared" si="0"/>
        <v>71</v>
      </c>
      <c r="AB15" s="6">
        <f t="shared" si="1"/>
        <v>7.1</v>
      </c>
      <c r="AC15" s="27">
        <v>100</v>
      </c>
      <c r="AD15" s="6">
        <f t="shared" si="2"/>
        <v>107.1</v>
      </c>
      <c r="AE15" s="14">
        <v>51270</v>
      </c>
      <c r="AF15" s="87" t="str">
        <f t="shared" si="3"/>
        <v>OK</v>
      </c>
      <c r="AG15" s="87" t="str">
        <f t="shared" si="4"/>
        <v>失格</v>
      </c>
      <c r="AH15" s="87" t="str">
        <f t="shared" si="5"/>
        <v>✖</v>
      </c>
      <c r="AI15" s="7">
        <f t="shared" si="6"/>
        <v>51.27</v>
      </c>
      <c r="AJ15" s="7">
        <f t="shared" si="7"/>
        <v>2.0889000000000002</v>
      </c>
      <c r="AK15" s="30" t="s">
        <v>40</v>
      </c>
      <c r="AL15" s="67">
        <f t="shared" si="8"/>
        <v>56397.000000000007</v>
      </c>
    </row>
    <row r="16" spans="1:38" ht="14.25" thickBot="1" x14ac:dyDescent="0.2">
      <c r="A16" s="12">
        <v>3</v>
      </c>
      <c r="B16" s="116" t="s">
        <v>138</v>
      </c>
      <c r="C16" s="119">
        <v>20</v>
      </c>
      <c r="D16" s="124"/>
      <c r="E16" s="125"/>
      <c r="F16" s="119">
        <v>4</v>
      </c>
      <c r="G16" s="124"/>
      <c r="H16" s="125"/>
      <c r="I16" s="118">
        <v>3</v>
      </c>
      <c r="J16" s="124"/>
      <c r="K16" s="125"/>
      <c r="L16" s="119">
        <v>3</v>
      </c>
      <c r="M16" s="124"/>
      <c r="N16" s="125"/>
      <c r="O16" s="119">
        <v>20</v>
      </c>
      <c r="P16" s="124"/>
      <c r="Q16" s="125"/>
      <c r="R16" s="118">
        <v>5</v>
      </c>
      <c r="S16" s="122"/>
      <c r="T16" s="123"/>
      <c r="U16" s="118">
        <v>2</v>
      </c>
      <c r="V16" s="122"/>
      <c r="W16" s="123"/>
      <c r="X16" s="118">
        <v>0</v>
      </c>
      <c r="Y16" s="122"/>
      <c r="Z16" s="123"/>
      <c r="AA16" s="6">
        <f t="shared" si="0"/>
        <v>57</v>
      </c>
      <c r="AB16" s="8">
        <f t="shared" si="1"/>
        <v>5.7</v>
      </c>
      <c r="AC16" s="28">
        <v>100</v>
      </c>
      <c r="AD16" s="8">
        <f t="shared" si="2"/>
        <v>105.7</v>
      </c>
      <c r="AE16" s="15">
        <v>51270</v>
      </c>
      <c r="AF16" s="87" t="str">
        <f t="shared" si="3"/>
        <v>OK</v>
      </c>
      <c r="AG16" s="87" t="str">
        <f t="shared" si="4"/>
        <v>失格</v>
      </c>
      <c r="AH16" s="87" t="str">
        <f t="shared" si="5"/>
        <v>✖</v>
      </c>
      <c r="AI16" s="9">
        <f t="shared" si="6"/>
        <v>51.27</v>
      </c>
      <c r="AJ16" s="7">
        <f t="shared" si="7"/>
        <v>2.0615999999999999</v>
      </c>
      <c r="AK16" s="30" t="s">
        <v>40</v>
      </c>
      <c r="AL16" s="67">
        <f t="shared" si="8"/>
        <v>56397.000000000007</v>
      </c>
    </row>
    <row r="17" spans="1:38" ht="14.25" thickBot="1" x14ac:dyDescent="0.2">
      <c r="A17" s="12">
        <v>4</v>
      </c>
      <c r="B17" s="116" t="s">
        <v>139</v>
      </c>
      <c r="C17" s="119">
        <v>40</v>
      </c>
      <c r="D17" s="124"/>
      <c r="E17" s="125"/>
      <c r="F17" s="119">
        <v>2</v>
      </c>
      <c r="G17" s="124"/>
      <c r="H17" s="125"/>
      <c r="I17" s="118">
        <v>3</v>
      </c>
      <c r="J17" s="124"/>
      <c r="K17" s="125"/>
      <c r="L17" s="119">
        <v>3</v>
      </c>
      <c r="M17" s="124"/>
      <c r="N17" s="125"/>
      <c r="O17" s="119">
        <v>20</v>
      </c>
      <c r="P17" s="124"/>
      <c r="Q17" s="125"/>
      <c r="R17" s="119">
        <v>0</v>
      </c>
      <c r="S17" s="124"/>
      <c r="T17" s="125"/>
      <c r="U17" s="118">
        <v>4</v>
      </c>
      <c r="V17" s="124"/>
      <c r="W17" s="125"/>
      <c r="X17" s="119">
        <v>0</v>
      </c>
      <c r="Y17" s="124"/>
      <c r="Z17" s="125"/>
      <c r="AA17" s="6">
        <f t="shared" si="0"/>
        <v>72</v>
      </c>
      <c r="AB17" s="6">
        <f t="shared" si="1"/>
        <v>7.2</v>
      </c>
      <c r="AC17" s="27">
        <v>100</v>
      </c>
      <c r="AD17" s="6">
        <f t="shared" si="2"/>
        <v>107.2</v>
      </c>
      <c r="AE17" s="14">
        <v>58000</v>
      </c>
      <c r="AF17" s="87" t="str">
        <f t="shared" si="3"/>
        <v>OK</v>
      </c>
      <c r="AG17" s="87" t="str">
        <f t="shared" si="4"/>
        <v>OK</v>
      </c>
      <c r="AH17" s="87" t="str">
        <f t="shared" si="5"/>
        <v>OK</v>
      </c>
      <c r="AI17" s="7">
        <f t="shared" si="6"/>
        <v>58</v>
      </c>
      <c r="AJ17" s="7">
        <f t="shared" si="7"/>
        <v>1.8482000000000001</v>
      </c>
      <c r="AK17" s="30" t="s">
        <v>40</v>
      </c>
      <c r="AL17" s="67">
        <f t="shared" si="8"/>
        <v>63800.000000000007</v>
      </c>
    </row>
    <row r="18" spans="1:38" ht="14.25" thickBot="1" x14ac:dyDescent="0.2">
      <c r="A18" s="12">
        <v>6</v>
      </c>
      <c r="B18" s="116" t="s">
        <v>140</v>
      </c>
      <c r="C18" s="119">
        <v>30</v>
      </c>
      <c r="D18" s="124"/>
      <c r="E18" s="125"/>
      <c r="F18" s="119">
        <v>0</v>
      </c>
      <c r="G18" s="124"/>
      <c r="H18" s="125"/>
      <c r="I18" s="118">
        <v>3</v>
      </c>
      <c r="J18" s="124"/>
      <c r="K18" s="125"/>
      <c r="L18" s="119">
        <v>3</v>
      </c>
      <c r="M18" s="124"/>
      <c r="N18" s="125"/>
      <c r="O18" s="119">
        <v>30</v>
      </c>
      <c r="P18" s="124"/>
      <c r="Q18" s="125"/>
      <c r="R18" s="118">
        <v>5</v>
      </c>
      <c r="S18" s="122"/>
      <c r="T18" s="123"/>
      <c r="U18" s="118">
        <v>1</v>
      </c>
      <c r="V18" s="122"/>
      <c r="W18" s="123"/>
      <c r="X18" s="118">
        <v>10</v>
      </c>
      <c r="Y18" s="122"/>
      <c r="Z18" s="123"/>
      <c r="AA18" s="6">
        <f t="shared" si="0"/>
        <v>82</v>
      </c>
      <c r="AB18" s="6">
        <f t="shared" si="1"/>
        <v>8.1999999999999993</v>
      </c>
      <c r="AC18" s="27">
        <v>100</v>
      </c>
      <c r="AD18" s="6">
        <f t="shared" si="2"/>
        <v>108.2</v>
      </c>
      <c r="AE18" s="14">
        <v>60000</v>
      </c>
      <c r="AF18" s="87" t="str">
        <f t="shared" si="3"/>
        <v>OK</v>
      </c>
      <c r="AG18" s="87" t="str">
        <f t="shared" si="4"/>
        <v>OK</v>
      </c>
      <c r="AH18" s="87" t="str">
        <f t="shared" si="5"/>
        <v>OK</v>
      </c>
      <c r="AI18" s="7">
        <f t="shared" si="6"/>
        <v>60</v>
      </c>
      <c r="AJ18" s="7">
        <f t="shared" si="7"/>
        <v>1.8032999999999999</v>
      </c>
      <c r="AK18" s="30" t="s">
        <v>40</v>
      </c>
      <c r="AL18" s="67">
        <f t="shared" si="8"/>
        <v>66000</v>
      </c>
    </row>
    <row r="19" spans="1:38" ht="14.25" thickBot="1" x14ac:dyDescent="0.2">
      <c r="A19" s="12">
        <v>5</v>
      </c>
      <c r="B19" s="116" t="s">
        <v>141</v>
      </c>
      <c r="C19" s="119">
        <v>20</v>
      </c>
      <c r="D19" s="124"/>
      <c r="E19" s="125"/>
      <c r="F19" s="119">
        <v>0</v>
      </c>
      <c r="G19" s="124"/>
      <c r="H19" s="125"/>
      <c r="I19" s="118">
        <v>3</v>
      </c>
      <c r="J19" s="124"/>
      <c r="K19" s="125"/>
      <c r="L19" s="119">
        <v>0</v>
      </c>
      <c r="M19" s="124"/>
      <c r="N19" s="125"/>
      <c r="O19" s="119">
        <v>0</v>
      </c>
      <c r="P19" s="124"/>
      <c r="Q19" s="125"/>
      <c r="R19" s="118">
        <v>0</v>
      </c>
      <c r="S19" s="122"/>
      <c r="T19" s="123"/>
      <c r="U19" s="118">
        <v>5</v>
      </c>
      <c r="V19" s="122"/>
      <c r="W19" s="123"/>
      <c r="X19" s="118">
        <v>0</v>
      </c>
      <c r="Y19" s="122"/>
      <c r="Z19" s="123"/>
      <c r="AA19" s="6">
        <f t="shared" si="0"/>
        <v>28</v>
      </c>
      <c r="AB19" s="6">
        <f t="shared" si="1"/>
        <v>2.8</v>
      </c>
      <c r="AC19" s="27">
        <v>100</v>
      </c>
      <c r="AD19" s="6">
        <f t="shared" si="2"/>
        <v>102.8</v>
      </c>
      <c r="AE19" s="14">
        <v>58000</v>
      </c>
      <c r="AF19" s="87" t="str">
        <f t="shared" si="3"/>
        <v>OK</v>
      </c>
      <c r="AG19" s="87" t="str">
        <f t="shared" si="4"/>
        <v>OK</v>
      </c>
      <c r="AH19" s="87" t="str">
        <f t="shared" si="5"/>
        <v>OK</v>
      </c>
      <c r="AI19" s="7">
        <f t="shared" si="6"/>
        <v>58</v>
      </c>
      <c r="AJ19" s="7">
        <f t="shared" si="7"/>
        <v>1.7724</v>
      </c>
      <c r="AK19" s="30" t="s">
        <v>40</v>
      </c>
      <c r="AL19" s="67">
        <f t="shared" si="8"/>
        <v>63800.000000000007</v>
      </c>
    </row>
    <row r="20" spans="1:38" ht="14.25" thickBot="1" x14ac:dyDescent="0.2">
      <c r="A20" s="12">
        <v>7</v>
      </c>
      <c r="B20" s="108" t="s">
        <v>142</v>
      </c>
      <c r="C20" s="119">
        <v>20</v>
      </c>
      <c r="D20" s="124"/>
      <c r="E20" s="125"/>
      <c r="F20" s="119">
        <v>0</v>
      </c>
      <c r="G20" s="124"/>
      <c r="H20" s="125"/>
      <c r="I20" s="118">
        <v>0</v>
      </c>
      <c r="J20" s="124"/>
      <c r="K20" s="125"/>
      <c r="L20" s="119">
        <v>3</v>
      </c>
      <c r="M20" s="124"/>
      <c r="N20" s="125"/>
      <c r="O20" s="119">
        <v>20</v>
      </c>
      <c r="P20" s="124"/>
      <c r="Q20" s="125"/>
      <c r="R20" s="119">
        <v>0</v>
      </c>
      <c r="S20" s="124"/>
      <c r="T20" s="125"/>
      <c r="U20" s="118">
        <v>1</v>
      </c>
      <c r="V20" s="124"/>
      <c r="W20" s="125"/>
      <c r="X20" s="119">
        <v>0</v>
      </c>
      <c r="Y20" s="124"/>
      <c r="Z20" s="125"/>
      <c r="AA20" s="6">
        <f t="shared" si="0"/>
        <v>44</v>
      </c>
      <c r="AB20" s="8">
        <f t="shared" si="1"/>
        <v>4.4000000000000004</v>
      </c>
      <c r="AC20" s="28">
        <v>100</v>
      </c>
      <c r="AD20" s="8">
        <f t="shared" si="2"/>
        <v>104.4</v>
      </c>
      <c r="AE20" s="15">
        <v>60000</v>
      </c>
      <c r="AF20" s="109" t="str">
        <f t="shared" si="3"/>
        <v>OK</v>
      </c>
      <c r="AG20" s="109" t="str">
        <f t="shared" si="4"/>
        <v>OK</v>
      </c>
      <c r="AH20" s="109" t="str">
        <f t="shared" si="5"/>
        <v>OK</v>
      </c>
      <c r="AI20" s="9">
        <f t="shared" si="6"/>
        <v>60</v>
      </c>
      <c r="AJ20" s="9">
        <f t="shared" si="7"/>
        <v>1.74</v>
      </c>
      <c r="AK20" s="110" t="s">
        <v>40</v>
      </c>
      <c r="AL20" s="67">
        <f t="shared" si="8"/>
        <v>66000</v>
      </c>
    </row>
    <row r="21" spans="1:38" ht="14.25" thickBot="1" x14ac:dyDescent="0.2">
      <c r="A21" s="12">
        <v>8</v>
      </c>
      <c r="B21" s="111" t="s">
        <v>143</v>
      </c>
      <c r="C21" s="119">
        <v>10</v>
      </c>
      <c r="D21" s="124"/>
      <c r="E21" s="125"/>
      <c r="F21" s="119">
        <v>2</v>
      </c>
      <c r="G21" s="124"/>
      <c r="H21" s="125"/>
      <c r="I21" s="118">
        <v>0</v>
      </c>
      <c r="J21" s="124"/>
      <c r="K21" s="125"/>
      <c r="L21" s="119">
        <v>3</v>
      </c>
      <c r="M21" s="124"/>
      <c r="N21" s="125"/>
      <c r="O21" s="119">
        <v>10</v>
      </c>
      <c r="P21" s="124"/>
      <c r="Q21" s="125"/>
      <c r="R21" s="118">
        <v>0</v>
      </c>
      <c r="S21" s="122"/>
      <c r="T21" s="123"/>
      <c r="U21" s="118">
        <v>5</v>
      </c>
      <c r="V21" s="122"/>
      <c r="W21" s="123"/>
      <c r="X21" s="118">
        <v>10</v>
      </c>
      <c r="Y21" s="122"/>
      <c r="Z21" s="123"/>
      <c r="AA21" s="6">
        <f t="shared" si="0"/>
        <v>40</v>
      </c>
      <c r="AB21" s="6">
        <f t="shared" si="1"/>
        <v>4</v>
      </c>
      <c r="AC21" s="27">
        <v>100</v>
      </c>
      <c r="AD21" s="6">
        <f t="shared" si="2"/>
        <v>104</v>
      </c>
      <c r="AE21" s="14">
        <v>60000</v>
      </c>
      <c r="AF21" s="87" t="str">
        <f t="shared" si="3"/>
        <v>OK</v>
      </c>
      <c r="AG21" s="87" t="str">
        <f t="shared" si="4"/>
        <v>OK</v>
      </c>
      <c r="AH21" s="87" t="str">
        <f t="shared" si="5"/>
        <v>OK</v>
      </c>
      <c r="AI21" s="7">
        <f t="shared" si="6"/>
        <v>60</v>
      </c>
      <c r="AJ21" s="7">
        <f t="shared" si="7"/>
        <v>1.7333000000000001</v>
      </c>
      <c r="AK21" s="30" t="s">
        <v>40</v>
      </c>
      <c r="AL21" s="67">
        <f t="shared" si="8"/>
        <v>66000</v>
      </c>
    </row>
    <row r="22" spans="1:38" ht="14.25" thickBot="1" x14ac:dyDescent="0.2">
      <c r="A22" s="12">
        <v>9</v>
      </c>
      <c r="B22" s="111" t="s">
        <v>144</v>
      </c>
      <c r="C22" s="119">
        <v>0</v>
      </c>
      <c r="D22" s="124"/>
      <c r="E22" s="125"/>
      <c r="F22" s="119">
        <v>4</v>
      </c>
      <c r="G22" s="124"/>
      <c r="H22" s="125"/>
      <c r="I22" s="118">
        <v>0</v>
      </c>
      <c r="J22" s="124"/>
      <c r="K22" s="125"/>
      <c r="L22" s="119">
        <v>0</v>
      </c>
      <c r="M22" s="124"/>
      <c r="N22" s="125"/>
      <c r="O22" s="119">
        <v>0</v>
      </c>
      <c r="P22" s="124"/>
      <c r="Q22" s="125"/>
      <c r="R22" s="118">
        <v>0</v>
      </c>
      <c r="S22" s="122"/>
      <c r="T22" s="123"/>
      <c r="U22" s="118">
        <v>4</v>
      </c>
      <c r="V22" s="122"/>
      <c r="W22" s="123"/>
      <c r="X22" s="118">
        <v>0</v>
      </c>
      <c r="Y22" s="122"/>
      <c r="Z22" s="123"/>
      <c r="AA22" s="6">
        <f t="shared" si="0"/>
        <v>8</v>
      </c>
      <c r="AB22" s="6">
        <f t="shared" si="1"/>
        <v>0.8</v>
      </c>
      <c r="AC22" s="27">
        <v>100</v>
      </c>
      <c r="AD22" s="6">
        <f t="shared" si="2"/>
        <v>100.8</v>
      </c>
      <c r="AE22" s="14">
        <v>60000</v>
      </c>
      <c r="AF22" s="87" t="str">
        <f t="shared" si="3"/>
        <v>OK</v>
      </c>
      <c r="AG22" s="87" t="str">
        <f t="shared" si="4"/>
        <v>OK</v>
      </c>
      <c r="AH22" s="87" t="str">
        <f t="shared" si="5"/>
        <v>OK</v>
      </c>
      <c r="AI22" s="7">
        <f t="shared" si="6"/>
        <v>60</v>
      </c>
      <c r="AJ22" s="7">
        <f t="shared" si="7"/>
        <v>1.68</v>
      </c>
      <c r="AK22" s="30" t="s">
        <v>40</v>
      </c>
      <c r="AL22" s="67">
        <f t="shared" si="8"/>
        <v>66000</v>
      </c>
    </row>
    <row r="23" spans="1:38" ht="14.25" thickBot="1" x14ac:dyDescent="0.2">
      <c r="A23" s="12">
        <v>10</v>
      </c>
      <c r="B23" s="111" t="s">
        <v>145</v>
      </c>
      <c r="C23" s="119">
        <v>40</v>
      </c>
      <c r="D23" s="124"/>
      <c r="E23" s="125"/>
      <c r="F23" s="119">
        <v>4</v>
      </c>
      <c r="G23" s="124"/>
      <c r="H23" s="125"/>
      <c r="I23" s="118">
        <v>3</v>
      </c>
      <c r="J23" s="124"/>
      <c r="K23" s="125"/>
      <c r="L23" s="119">
        <v>0</v>
      </c>
      <c r="M23" s="124"/>
      <c r="N23" s="125"/>
      <c r="O23" s="119">
        <v>40</v>
      </c>
      <c r="P23" s="124"/>
      <c r="Q23" s="125"/>
      <c r="R23" s="118">
        <v>0</v>
      </c>
      <c r="S23" s="122"/>
      <c r="T23" s="123"/>
      <c r="U23" s="118">
        <v>2</v>
      </c>
      <c r="V23" s="122"/>
      <c r="W23" s="123"/>
      <c r="X23" s="118">
        <v>10</v>
      </c>
      <c r="Y23" s="122"/>
      <c r="Z23" s="123"/>
      <c r="AA23" s="6">
        <f t="shared" si="0"/>
        <v>99</v>
      </c>
      <c r="AB23" s="6">
        <f t="shared" si="1"/>
        <v>9.9</v>
      </c>
      <c r="AC23" s="27">
        <v>100</v>
      </c>
      <c r="AD23" s="6">
        <f t="shared" si="2"/>
        <v>109.9</v>
      </c>
      <c r="AE23" s="14" t="s">
        <v>71</v>
      </c>
      <c r="AF23" s="87" t="str">
        <f t="shared" si="3"/>
        <v>再</v>
      </c>
      <c r="AG23" s="87" t="str">
        <f t="shared" si="4"/>
        <v>OK</v>
      </c>
      <c r="AH23" s="87" t="str">
        <f t="shared" si="5"/>
        <v>✖</v>
      </c>
      <c r="AI23" s="7" t="e">
        <f t="shared" si="6"/>
        <v>#VALUE!</v>
      </c>
      <c r="AJ23" s="7" t="e">
        <f t="shared" si="7"/>
        <v>#VALUE!</v>
      </c>
      <c r="AK23" s="30" t="s">
        <v>39</v>
      </c>
      <c r="AL23" s="67" t="e">
        <f t="shared" si="8"/>
        <v>#VALUE!</v>
      </c>
    </row>
    <row r="25" spans="1:38" x14ac:dyDescent="0.15">
      <c r="B25" s="10" t="s">
        <v>27</v>
      </c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250" t="s">
        <v>69</v>
      </c>
      <c r="AJ25" s="251"/>
      <c r="AK25" s="251"/>
    </row>
    <row r="26" spans="1:38" x14ac:dyDescent="0.15">
      <c r="B26" s="88">
        <f>C37</f>
        <v>63690</v>
      </c>
      <c r="P26" s="160"/>
      <c r="Q26" s="39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251"/>
      <c r="AJ26" s="251"/>
      <c r="AK26" s="251"/>
      <c r="AL26" s="90" t="s">
        <v>36</v>
      </c>
    </row>
    <row r="27" spans="1:38" ht="14.25" thickBot="1" x14ac:dyDescent="0.2">
      <c r="B27" s="33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251"/>
      <c r="AJ27" s="251"/>
      <c r="AK27" s="251"/>
      <c r="AL27" s="91" t="s">
        <v>41</v>
      </c>
    </row>
    <row r="28" spans="1:38" x14ac:dyDescent="0.15">
      <c r="B28" s="31" t="s">
        <v>34</v>
      </c>
      <c r="P28" s="160"/>
      <c r="Q28" s="160"/>
      <c r="R28" s="160"/>
      <c r="S28" s="39"/>
      <c r="T28" s="64"/>
      <c r="U28" s="160"/>
      <c r="V28" s="39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269"/>
      <c r="AJ28" s="40"/>
      <c r="AL28" s="91" t="s">
        <v>40</v>
      </c>
    </row>
    <row r="29" spans="1:38" ht="13.5" customHeight="1" x14ac:dyDescent="0.15">
      <c r="B29" s="88">
        <f>C38</f>
        <v>56470</v>
      </c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252"/>
      <c r="AE29" s="252"/>
      <c r="AF29" s="160"/>
      <c r="AG29" s="160"/>
      <c r="AH29" s="160"/>
      <c r="AI29" s="160"/>
      <c r="AJ29" s="40"/>
      <c r="AL29" s="91" t="s">
        <v>38</v>
      </c>
    </row>
    <row r="30" spans="1:38" x14ac:dyDescent="0.15">
      <c r="P30" s="160"/>
      <c r="Q30" s="160"/>
      <c r="R30" s="160"/>
      <c r="S30" s="39"/>
      <c r="T30" s="64"/>
      <c r="U30" s="160"/>
      <c r="V30" s="39"/>
      <c r="W30" s="64"/>
      <c r="X30" s="64"/>
      <c r="Y30" s="64"/>
      <c r="Z30" s="64"/>
      <c r="AA30" s="64"/>
      <c r="AB30" s="64"/>
      <c r="AC30" s="64"/>
      <c r="AD30" s="252"/>
      <c r="AE30" s="252"/>
      <c r="AF30" s="64"/>
      <c r="AG30" s="64"/>
      <c r="AH30" s="64"/>
      <c r="AI30" s="160"/>
      <c r="AJ30" s="40"/>
      <c r="AL30" s="91" t="s">
        <v>39</v>
      </c>
    </row>
    <row r="31" spans="1:38" x14ac:dyDescent="0.15">
      <c r="P31" s="160"/>
      <c r="Q31" s="160"/>
      <c r="R31" s="160"/>
      <c r="S31" s="160"/>
      <c r="T31" s="253"/>
      <c r="U31" s="253"/>
      <c r="V31" s="253"/>
      <c r="W31" s="253"/>
      <c r="X31" s="253"/>
      <c r="Y31" s="253"/>
      <c r="Z31" s="253"/>
      <c r="AA31" s="253"/>
      <c r="AB31" s="253"/>
      <c r="AC31" s="160"/>
      <c r="AD31" s="252"/>
      <c r="AE31" s="252"/>
      <c r="AF31" s="160"/>
      <c r="AG31" s="160"/>
      <c r="AH31" s="160"/>
      <c r="AI31" s="160"/>
      <c r="AJ31" s="40"/>
      <c r="AL31" s="91" t="s">
        <v>37</v>
      </c>
    </row>
    <row r="32" spans="1:38" x14ac:dyDescent="0.15">
      <c r="B32" s="10" t="s">
        <v>42</v>
      </c>
      <c r="C32" s="254" t="s">
        <v>131</v>
      </c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160"/>
      <c r="Q32" s="160"/>
      <c r="R32" s="160"/>
      <c r="S32" s="160"/>
      <c r="T32" s="253"/>
      <c r="U32" s="253"/>
      <c r="V32" s="253"/>
      <c r="W32" s="253"/>
      <c r="X32" s="253"/>
      <c r="Y32" s="253"/>
      <c r="Z32" s="253"/>
      <c r="AA32" s="253"/>
      <c r="AB32" s="253"/>
      <c r="AC32" s="160"/>
      <c r="AD32" s="252"/>
      <c r="AE32" s="252"/>
      <c r="AF32" s="160"/>
      <c r="AG32" s="160"/>
      <c r="AH32" s="160"/>
      <c r="AI32" s="160"/>
      <c r="AJ32" s="40"/>
      <c r="AL32" s="40"/>
    </row>
    <row r="33" spans="2:38" x14ac:dyDescent="0.15">
      <c r="B33" s="10" t="s">
        <v>47</v>
      </c>
      <c r="C33" s="254" t="s">
        <v>132</v>
      </c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160"/>
      <c r="Q33" s="160"/>
      <c r="R33" s="160"/>
      <c r="S33" s="39"/>
      <c r="T33" s="64"/>
      <c r="U33" s="160"/>
      <c r="V33" s="39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160"/>
      <c r="AJ33" s="40"/>
      <c r="AL33" s="40"/>
    </row>
    <row r="34" spans="2:38" x14ac:dyDescent="0.15">
      <c r="B34" s="10" t="s">
        <v>48</v>
      </c>
      <c r="C34" s="63" t="s">
        <v>133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40"/>
      <c r="AJ34" s="40"/>
      <c r="AK34" s="40"/>
    </row>
    <row r="35" spans="2:38" x14ac:dyDescent="0.15">
      <c r="B35" s="10" t="s">
        <v>54</v>
      </c>
      <c r="C35" s="255">
        <v>44153</v>
      </c>
      <c r="D35" s="255"/>
      <c r="E35" s="255"/>
      <c r="F35" s="161" t="s">
        <v>59</v>
      </c>
      <c r="G35" s="161"/>
      <c r="H35" s="255">
        <v>44286</v>
      </c>
      <c r="I35" s="255"/>
      <c r="J35" s="255"/>
      <c r="K35" s="255"/>
      <c r="L35" s="255"/>
      <c r="M35" s="255"/>
      <c r="N35" s="255"/>
      <c r="O35" s="255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40"/>
      <c r="AJ35" s="40"/>
      <c r="AK35" s="40"/>
    </row>
    <row r="36" spans="2:38" x14ac:dyDescent="0.15">
      <c r="B36" s="10" t="s">
        <v>43</v>
      </c>
      <c r="C36" s="254" t="s">
        <v>134</v>
      </c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40"/>
      <c r="AJ36" s="40"/>
      <c r="AK36" s="40"/>
    </row>
    <row r="37" spans="2:38" x14ac:dyDescent="0.15">
      <c r="B37" s="10" t="s">
        <v>44</v>
      </c>
      <c r="C37" s="256">
        <v>63690</v>
      </c>
      <c r="D37" s="256"/>
      <c r="E37" s="256"/>
      <c r="F37" s="257">
        <f>C37*1.1</f>
        <v>70059</v>
      </c>
      <c r="G37" s="257"/>
      <c r="H37" s="257"/>
      <c r="I37" s="257"/>
      <c r="J37" s="257"/>
      <c r="K37" s="257"/>
      <c r="L37" s="257"/>
      <c r="M37" s="257"/>
      <c r="N37" s="89" t="s">
        <v>68</v>
      </c>
      <c r="O37" s="89"/>
      <c r="P37" s="268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40"/>
      <c r="AJ37" s="40"/>
      <c r="AK37" s="40"/>
    </row>
    <row r="38" spans="2:38" x14ac:dyDescent="0.15">
      <c r="B38" s="10" t="s">
        <v>45</v>
      </c>
      <c r="C38" s="256">
        <v>56470</v>
      </c>
      <c r="D38" s="256"/>
      <c r="E38" s="256"/>
      <c r="F38" s="257">
        <f>C38*1.1</f>
        <v>62117.000000000007</v>
      </c>
      <c r="G38" s="257"/>
      <c r="H38" s="257"/>
      <c r="I38" s="257"/>
      <c r="J38" s="257"/>
      <c r="K38" s="257"/>
      <c r="L38" s="257"/>
      <c r="M38" s="257"/>
      <c r="N38" s="89" t="s">
        <v>68</v>
      </c>
      <c r="O38" s="89"/>
      <c r="P38" s="160"/>
      <c r="Q38" s="65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40"/>
      <c r="AJ38" s="40"/>
      <c r="AK38" s="40"/>
    </row>
    <row r="39" spans="2:38" x14ac:dyDescent="0.15">
      <c r="B39" s="10" t="s">
        <v>50</v>
      </c>
      <c r="C39" s="254" t="s">
        <v>67</v>
      </c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40"/>
      <c r="AJ39" s="40"/>
      <c r="AK39" s="40"/>
    </row>
    <row r="40" spans="2:38" x14ac:dyDescent="0.15">
      <c r="P40" s="268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40"/>
      <c r="AJ40" s="40"/>
      <c r="AK40" s="40"/>
    </row>
    <row r="41" spans="2:38" x14ac:dyDescent="0.15">
      <c r="B41" s="93" t="s">
        <v>70</v>
      </c>
      <c r="C41" s="92" t="s">
        <v>135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160"/>
      <c r="Q41" s="65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40"/>
      <c r="AJ41" s="40"/>
      <c r="AK41" s="40"/>
    </row>
    <row r="42" spans="2:38" x14ac:dyDescent="0.15"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40"/>
      <c r="AJ42" s="40"/>
      <c r="AK42" s="40"/>
    </row>
    <row r="43" spans="2:38" x14ac:dyDescent="0.15"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40"/>
      <c r="AJ43" s="40"/>
      <c r="AK43" s="40"/>
    </row>
  </sheetData>
  <autoFilter ref="A13:AL23">
    <filterColumn colId="2" showButton="0"/>
    <filterColumn colId="3" showButton="0"/>
    <filterColumn colId="5" showButton="0"/>
    <filterColumn colId="6" showButton="0"/>
    <filterColumn colId="11" showButton="0"/>
    <filterColumn colId="12" showButton="0"/>
    <filterColumn colId="14" showButton="0"/>
    <filterColumn colId="15" showButton="0"/>
    <filterColumn colId="17" showButton="0"/>
    <filterColumn colId="18" showButton="0"/>
    <filterColumn colId="23" showButton="0"/>
    <filterColumn colId="24" showButton="0"/>
    <sortState ref="A16:BC21">
      <sortCondition descending="1" ref="AJ12:AJ22"/>
    </sortState>
  </autoFilter>
  <dataConsolidate/>
  <mergeCells count="70">
    <mergeCell ref="F8:F9"/>
    <mergeCell ref="G8:G9"/>
    <mergeCell ref="H8:H9"/>
    <mergeCell ref="X2:Z4"/>
    <mergeCell ref="AI3:AI11"/>
    <mergeCell ref="AE1:AE4"/>
    <mergeCell ref="AA5:AA11"/>
    <mergeCell ref="AB5:AB11"/>
    <mergeCell ref="Z6:Z7"/>
    <mergeCell ref="A1:A13"/>
    <mergeCell ref="B1:B13"/>
    <mergeCell ref="AA1:AA4"/>
    <mergeCell ref="F5:H5"/>
    <mergeCell ref="L5:N5"/>
    <mergeCell ref="R6:T8"/>
    <mergeCell ref="F6:F7"/>
    <mergeCell ref="G6:G7"/>
    <mergeCell ref="H6:H7"/>
    <mergeCell ref="L6:L7"/>
    <mergeCell ref="M6:M7"/>
    <mergeCell ref="N6:N7"/>
    <mergeCell ref="Y9:Y10"/>
    <mergeCell ref="Z9:Z10"/>
    <mergeCell ref="M9:M10"/>
    <mergeCell ref="Y6:Y7"/>
    <mergeCell ref="C3:E4"/>
    <mergeCell ref="F3:N4"/>
    <mergeCell ref="O3:Q4"/>
    <mergeCell ref="AK1:AK11"/>
    <mergeCell ref="AE5:AE11"/>
    <mergeCell ref="AF1:AF11"/>
    <mergeCell ref="AG1:AG11"/>
    <mergeCell ref="AH1:AH11"/>
    <mergeCell ref="AI1:AI2"/>
    <mergeCell ref="AJ1:AJ4"/>
    <mergeCell ref="AC1:AC4"/>
    <mergeCell ref="C1:Z1"/>
    <mergeCell ref="X6:X7"/>
    <mergeCell ref="L9:L10"/>
    <mergeCell ref="N9:N10"/>
    <mergeCell ref="X9:X10"/>
    <mergeCell ref="AI25:AK27"/>
    <mergeCell ref="AD29:AE32"/>
    <mergeCell ref="T31:AB32"/>
    <mergeCell ref="C39:O39"/>
    <mergeCell ref="C35:E35"/>
    <mergeCell ref="H35:O35"/>
    <mergeCell ref="C32:O32"/>
    <mergeCell ref="C33:O33"/>
    <mergeCell ref="C36:O36"/>
    <mergeCell ref="C37:E37"/>
    <mergeCell ref="C38:E38"/>
    <mergeCell ref="F37:M37"/>
    <mergeCell ref="F38:M38"/>
    <mergeCell ref="AJ10:AJ12"/>
    <mergeCell ref="I9:I10"/>
    <mergeCell ref="J9:J10"/>
    <mergeCell ref="K9:K10"/>
    <mergeCell ref="O2:W2"/>
    <mergeCell ref="R5:T5"/>
    <mergeCell ref="U5:W5"/>
    <mergeCell ref="R3:W4"/>
    <mergeCell ref="U6:W6"/>
    <mergeCell ref="I5:K5"/>
    <mergeCell ref="I6:I7"/>
    <mergeCell ref="J6:J7"/>
    <mergeCell ref="K6:K7"/>
    <mergeCell ref="C2:N2"/>
    <mergeCell ref="AB2:AB4"/>
    <mergeCell ref="AD2:AD4"/>
  </mergeCells>
  <phoneticPr fontId="3"/>
  <dataValidations count="9">
    <dataValidation type="list" allowBlank="1" showInputMessage="1" showErrorMessage="1" sqref="AK14:AK23">
      <formula1>$AL$26:$AL$33</formula1>
    </dataValidation>
    <dataValidation type="list" allowBlank="1" showInputMessage="1" showErrorMessage="1" sqref="X14:Z23">
      <formula1>$Y$5:$Y$11</formula1>
    </dataValidation>
    <dataValidation type="list" allowBlank="1" showInputMessage="1" showErrorMessage="1" sqref="J14:N23">
      <formula1>$M$6:$M$11</formula1>
    </dataValidation>
    <dataValidation type="list" allowBlank="1" showInputMessage="1" showErrorMessage="1" sqref="F14:H23">
      <formula1>$G$6:$G$11</formula1>
    </dataValidation>
    <dataValidation type="list" allowBlank="1" showInputMessage="1" showErrorMessage="1" sqref="O14:Q14">
      <formula1>$P$5:$P$11</formula1>
    </dataValidation>
    <dataValidation type="list" allowBlank="1" showInputMessage="1" showErrorMessage="1" sqref="C14:E23 O15:Q23">
      <formula1>$D$5:$D$11</formula1>
    </dataValidation>
    <dataValidation type="list" allowBlank="1" showInputMessage="1" showErrorMessage="1" sqref="R14:T23 V14:W23">
      <formula1>$S$9:$S$11</formula1>
    </dataValidation>
    <dataValidation type="list" allowBlank="1" showInputMessage="1" showErrorMessage="1" sqref="I14:I23">
      <formula1>$J$6:$J$11</formula1>
    </dataValidation>
    <dataValidation type="list" allowBlank="1" showInputMessage="1" showErrorMessage="1" sqref="U14:U23">
      <formula1>$V$6:$V$11</formula1>
    </dataValidation>
  </dataValidations>
  <pageMargins left="0.51181102362204722" right="0.2" top="0.74803149606299213" bottom="0.74803149606299213" header="0.31496062992125984" footer="0.31496062992125984"/>
  <pageSetup paperSize="8"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様式（公表用）</vt:lpstr>
      <vt:lpstr>様式（聴取）</vt:lpstr>
      <vt:lpstr>様式 (入力)</vt:lpstr>
      <vt:lpstr>'様式 (入力)'!Print_Area</vt:lpstr>
      <vt:lpstr>'様式（公表用）'!Print_Area</vt:lpstr>
      <vt:lpstr>'様式（聴取）'!Print_Area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2021-02-19T06:38:02Z</cp:lastPrinted>
  <dcterms:created xsi:type="dcterms:W3CDTF">2020-04-01T10:51:39Z</dcterms:created>
  <dcterms:modified xsi:type="dcterms:W3CDTF">2021-06-22T06:50:13Z</dcterms:modified>
</cp:coreProperties>
</file>