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er\Desktop\"/>
    </mc:Choice>
  </mc:AlternateContent>
  <bookViews>
    <workbookView xWindow="0" yWindow="0" windowWidth="20490" windowHeight="7530" tabRatio="525" firstSheet="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P31" i="12" l="1"/>
  <c r="AU31" i="12" s="1"/>
  <c r="Q78" i="12" l="1"/>
  <c r="AA78" i="12" s="1"/>
  <c r="AF78" i="12" s="1"/>
  <c r="V78" i="12"/>
  <c r="AP69" i="12"/>
  <c r="AP70" i="12"/>
  <c r="AF76" i="12"/>
  <c r="AK76" i="12" s="1"/>
  <c r="AP76" i="12" s="1"/>
  <c r="AU76" i="12" s="1"/>
  <c r="Q77" i="12"/>
  <c r="AA77" i="12" s="1"/>
  <c r="AF77" i="12" s="1"/>
  <c r="AK77" i="12" s="1"/>
  <c r="AP77" i="12" s="1"/>
  <c r="AU77" i="12" s="1"/>
  <c r="V77" i="12"/>
  <c r="V75" i="12"/>
  <c r="Q75" i="12"/>
  <c r="V74" i="12"/>
  <c r="Q74" i="12"/>
  <c r="V73" i="12"/>
  <c r="Q73" i="12"/>
  <c r="V72" i="12"/>
  <c r="Q72" i="12"/>
  <c r="V71" i="12"/>
  <c r="Q71" i="12"/>
  <c r="V70" i="12"/>
  <c r="Q70" i="12"/>
  <c r="V69" i="12"/>
  <c r="Q69" i="12"/>
  <c r="V68" i="12"/>
  <c r="Q68" i="12"/>
  <c r="AK31" i="12"/>
  <c r="V31" i="12"/>
  <c r="Q31" i="12"/>
  <c r="AA31" i="12" s="1"/>
  <c r="AF31" i="12" s="1"/>
  <c r="V30" i="12"/>
  <c r="Q30" i="12"/>
  <c r="AA30" i="12" s="1"/>
  <c r="AF30" i="12" s="1"/>
  <c r="AK30" i="12"/>
  <c r="AK29" i="12"/>
  <c r="V29" i="12"/>
  <c r="Q29" i="12"/>
  <c r="AK28" i="12"/>
  <c r="V28" i="12"/>
  <c r="Q28" i="12"/>
  <c r="AA28" i="12" s="1"/>
  <c r="AF28" i="12" s="1"/>
  <c r="AP8" i="12"/>
  <c r="AP23" i="12"/>
  <c r="V8" i="12"/>
  <c r="Q8" i="12"/>
  <c r="V7" i="12"/>
  <c r="Q7" i="12"/>
  <c r="Q23" i="12" s="1"/>
  <c r="AA29" i="12" l="1"/>
  <c r="AF29" i="12" s="1"/>
  <c r="AA68" i="12"/>
  <c r="AF68" i="12" s="1"/>
  <c r="AA69" i="12"/>
  <c r="AF69" i="12" s="1"/>
  <c r="AA70" i="12"/>
  <c r="AF70" i="12" s="1"/>
  <c r="AA71" i="12"/>
  <c r="AF71" i="12" s="1"/>
  <c r="AA72" i="12"/>
  <c r="AF72" i="12" s="1"/>
  <c r="AA73" i="12"/>
  <c r="AF73" i="12" s="1"/>
  <c r="AA74" i="12"/>
  <c r="AF74" i="12" s="1"/>
  <c r="AA75" i="12"/>
  <c r="AF75" i="12" s="1"/>
  <c r="AF88" i="12"/>
  <c r="AK78" i="12"/>
  <c r="AP78" i="12" s="1"/>
  <c r="AU78" i="12" s="1"/>
  <c r="AU88" i="12" s="1"/>
  <c r="AA8" i="12"/>
  <c r="AA7" i="12"/>
  <c r="V23" i="12"/>
  <c r="AA23" i="12" l="1"/>
  <c r="AP88" i="12"/>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AM35" i="10"/>
  <c r="CO34" i="10"/>
  <c r="AM34" i="10"/>
  <c r="C34" i="10"/>
  <c r="C35" i="10" s="1"/>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BE34" i="10" l="1"/>
  <c r="BW34" i="10" s="1"/>
  <c r="BW35" i="10" s="1"/>
  <c r="BW36" i="10" s="1"/>
  <c r="BW37" i="10" s="1"/>
  <c r="BW38" i="10" s="1"/>
  <c r="BW39" i="10" s="1"/>
  <c r="BW40" i="10" s="1"/>
  <c r="BW41" i="10" s="1"/>
  <c r="BW42" i="10" s="1"/>
  <c r="BW43" i="10" s="1"/>
</calcChain>
</file>

<file path=xl/sharedStrings.xml><?xml version="1.0" encoding="utf-8"?>
<sst xmlns="http://schemas.openxmlformats.org/spreadsheetml/2006/main" count="1153" uniqueCount="605">
  <si>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</si>
  <si>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</si>
  <si>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</si>
  <si>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</si>
  <si>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</si>
  <si>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</si>
  <si>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</si>
  <si>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</si>
  <si>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</si>
  <si>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</si>
  <si>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</si>
  <si>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</si>
  <si>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</si>
  <si>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</si>
  <si>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</si>
  <si>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</si>
  <si>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</si>
  <si>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</si>
  <si>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</si>
  <si>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</si>
  <si>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</si>
  <si>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</si>
  <si>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</si>
  <si>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</si>
  <si>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</si>
  <si>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</si>
  <si>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</si>
  <si>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</si>
  <si>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</si>
  <si>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</si>
  <si>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</si>
  <si>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</si>
  <si>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</si>
  <si>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</si>
  <si>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</si>
  <si>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</si>
  <si>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</si>
  <si>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</si>
  <si>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</si>
  <si>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</si>
  <si>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</si>
  <si>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</si>
  <si>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</si>
  <si>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</si>
  <si>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</si>
  <si>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</si>
  <si>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</si>
  <si>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</si>
  <si>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</si>
  <si>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</si>
  <si>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</si>
  <si>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</si>
  <si>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</si>
  <si>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</si>
  <si>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</si>
  <si>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</si>
  <si>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</si>
  <si>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</si>
  <si>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</si>
  <si>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</si>
  <si>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</si>
  <si>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</si>
  <si>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</si>
  <si>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</si>
  <si>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</si>
  <si>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</si>
  <si>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</si>
  <si>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</si>
  <si>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</si>
  <si>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</si>
  <si>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</si>
  <si>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</si>
  <si>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</si>
  <si>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</si>
  <si>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</si>
  <si>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</si>
  <si>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</si>
  <si>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</si>
  <si>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</si>
  <si>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</si>
  <si>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</si>
  <si>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</si>
  <si>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</si>
  <si>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高知県</t>
    <phoneticPr fontId="5"/>
  </si>
  <si>
    <t>市町村類型</t>
    <phoneticPr fontId="5"/>
  </si>
  <si>
    <t>Ⅱ－２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</si>
  <si>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</si>
  <si>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</si>
  <si>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</si>
  <si>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</si>
  <si>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</si>
  <si>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</si>
  <si>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</si>
  <si>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</si>
  <si>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</si>
  <si>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</si>
  <si>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</si>
  <si>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</si>
  <si>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日高村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</si>
  <si>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</si>
  <si>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</si>
  <si>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</si>
  <si>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</si>
  <si>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</si>
  <si>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</si>
  <si>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</si>
  <si>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</si>
  <si>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</si>
  <si>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</si>
  <si>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</si>
  <si>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</si>
  <si>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</si>
  <si>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</si>
  <si>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</si>
  <si>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</si>
  <si>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</si>
  <si>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</si>
  <si>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</si>
  <si>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</si>
  <si>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</si>
  <si>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</si>
  <si>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</si>
  <si>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</si>
  <si>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</si>
  <si>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</si>
  <si>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-7.7</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</si>
  <si>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</si>
  <si>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</si>
  <si>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</si>
  <si>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</si>
  <si>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</si>
  <si>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</si>
  <si>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</si>
  <si>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</si>
  <si>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</si>
  <si>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</si>
  <si>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</si>
  <si>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</si>
  <si>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</si>
  <si>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</si>
  <si>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</si>
  <si>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</si>
  <si>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</si>
  <si>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</si>
  <si>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</si>
  <si>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</si>
  <si>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</si>
  <si>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</si>
  <si>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</si>
  <si>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</si>
  <si>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</si>
  <si>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</si>
  <si>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</si>
  <si>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5"/>
  </si>
  <si>
    <t>うち日本人(％)</t>
    <phoneticPr fontId="5"/>
  </si>
  <si>
    <t>-0.9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</si>
  <si>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</si>
  <si>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</si>
  <si>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</si>
  <si>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</si>
  <si>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</si>
  <si>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</si>
  <si>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</si>
  <si>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</si>
  <si>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</si>
  <si>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</si>
  <si>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</si>
  <si>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</si>
  <si>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</si>
  <si>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</si>
  <si>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</si>
  <si>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</si>
  <si>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</si>
  <si>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</si>
  <si>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</si>
  <si>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</si>
  <si>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</si>
  <si>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</si>
  <si>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</si>
  <si>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</si>
  <si>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</si>
  <si>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</si>
  <si>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</si>
  <si>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</si>
  <si>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</si>
  <si>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</si>
  <si>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</si>
  <si>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</si>
  <si>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</si>
  <si>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</si>
  <si>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</si>
  <si>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</si>
  <si>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</si>
  <si>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</si>
  <si>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</si>
  <si>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</si>
  <si>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</si>
  <si>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</si>
  <si>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</si>
  <si>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</si>
  <si>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</si>
  <si>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</si>
  <si>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</si>
  <si>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</si>
  <si>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</si>
  <si>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</si>
  <si>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</si>
  <si>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</si>
  <si>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</si>
  <si>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</si>
  <si>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</si>
  <si>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</si>
  <si>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</si>
  <si>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</si>
  <si>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</si>
  <si>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</si>
  <si>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</si>
  <si>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高知県日高村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</si>
  <si>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</si>
  <si>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</si>
  <si>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</si>
  <si>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</si>
  <si>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</si>
  <si>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</si>
  <si>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</si>
  <si>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</si>
  <si>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</si>
  <si>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</si>
  <si>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</si>
  <si>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</si>
  <si>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</si>
  <si>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</si>
  <si>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</si>
  <si>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</si>
  <si>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</si>
  <si>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</si>
  <si>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</si>
  <si>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</si>
  <si>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</si>
  <si>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</si>
  <si>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</si>
  <si>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</si>
  <si>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</si>
  <si>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</si>
  <si>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</si>
  <si>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</si>
  <si>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</si>
  <si>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</si>
  <si>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</si>
  <si>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</si>
  <si>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</si>
  <si>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</si>
  <si>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</si>
  <si>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</si>
  <si>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</si>
  <si>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</si>
  <si>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</si>
  <si>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</si>
  <si>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</si>
  <si>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</si>
  <si>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</si>
  <si>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</si>
  <si>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</si>
  <si>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</si>
  <si>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</si>
  <si>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</si>
  <si>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</si>
  <si>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</si>
  <si>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</si>
  <si>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</si>
  <si>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</si>
  <si>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</si>
  <si>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</si>
  <si>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</si>
  <si>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</si>
  <si>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</si>
  <si>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</si>
  <si>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</si>
  <si>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</si>
  <si>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</si>
  <si>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</si>
  <si>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</si>
  <si>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</si>
  <si>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</si>
  <si>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</si>
  <si>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</si>
  <si>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</si>
  <si>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</si>
  <si>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</si>
  <si>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</si>
  <si>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</si>
  <si>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</si>
  <si>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</si>
  <si>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</si>
  <si>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</si>
  <si>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</si>
  <si>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</si>
  <si>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</si>
  <si>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</si>
  <si>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</si>
  <si>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</si>
  <si>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</si>
  <si>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</si>
  <si>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</si>
  <si>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</si>
  <si>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</si>
  <si>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</si>
  <si>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</si>
  <si>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</si>
  <si>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</si>
  <si>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</si>
  <si>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</si>
  <si>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</si>
  <si>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</si>
  <si>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</si>
  <si>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</si>
  <si>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</si>
  <si>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</si>
  <si>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</si>
  <si>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</si>
  <si>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</si>
  <si>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</si>
  <si>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</si>
  <si>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</si>
  <si>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</si>
  <si>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</si>
  <si>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</si>
  <si>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</si>
  <si>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</si>
  <si>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</si>
  <si>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</si>
  <si>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</si>
  <si>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</si>
  <si>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</si>
  <si>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簡易水道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</si>
  <si>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</si>
  <si>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</si>
  <si>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</si>
  <si>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</si>
  <si>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</si>
  <si>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</si>
  <si>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</si>
  <si>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</si>
  <si>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</si>
  <si>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</si>
  <si>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</si>
  <si>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</si>
  <si>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</si>
  <si>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</si>
  <si>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</si>
  <si>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</si>
  <si>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</si>
  <si>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</si>
  <si>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</si>
  <si>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</si>
  <si>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</si>
  <si>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</si>
  <si>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</si>
  <si>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</si>
  <si>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</si>
  <si>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</si>
  <si>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</si>
  <si>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</si>
  <si>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</si>
  <si>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</si>
  <si>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</si>
  <si>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</si>
  <si>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</si>
  <si>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</si>
  <si>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</si>
  <si>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高知県日高村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</si>
  <si>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</si>
  <si>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</si>
  <si>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</si>
  <si>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</si>
  <si>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</si>
  <si>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</si>
  <si>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</si>
  <si>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</si>
  <si>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</si>
  <si>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</si>
  <si>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</si>
  <si>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</si>
  <si>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</si>
  <si>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</si>
  <si>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</si>
  <si>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</si>
  <si>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</si>
  <si>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</si>
  <si>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</si>
  <si>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</si>
  <si>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</si>
  <si>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</si>
  <si>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</si>
  <si>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</si>
  <si>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</si>
  <si>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</si>
  <si>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</si>
  <si>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</si>
  <si>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</si>
  <si>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</si>
  <si>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</si>
  <si>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</si>
  <si>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</si>
  <si>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</si>
  <si>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</si>
  <si>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</si>
  <si>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</si>
  <si>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</si>
  <si>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簡易水道特別会計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</si>
  <si>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</si>
  <si>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</si>
  <si>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</si>
  <si>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</si>
  <si>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</si>
  <si>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</si>
  <si>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</si>
  <si>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</si>
  <si>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</si>
  <si>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</si>
  <si>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</si>
  <si>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</si>
  <si>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</si>
  <si>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</si>
  <si>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</si>
  <si>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</si>
  <si>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</si>
  <si>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</si>
  <si>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</si>
  <si>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</si>
  <si>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</si>
  <si>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</si>
  <si>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</si>
  <si>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</si>
  <si>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</si>
  <si>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</si>
  <si>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</si>
  <si>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</si>
  <si>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</si>
  <si>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</si>
  <si>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</si>
  <si>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</si>
  <si>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</si>
  <si>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</si>
  <si>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</si>
  <si>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</si>
  <si>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</si>
  <si>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</si>
  <si>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</si>
  <si>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</si>
  <si>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</si>
  <si>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</si>
  <si>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</si>
  <si>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</si>
  <si>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</si>
  <si>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</si>
  <si>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</si>
  <si>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</si>
  <si>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</si>
  <si>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</si>
  <si>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</si>
  <si>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</si>
  <si>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</si>
  <si>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</si>
  <si>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</si>
  <si>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簡易水道特別会計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</si>
  <si>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</si>
  <si>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</si>
  <si>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</si>
  <si>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後期高齢者医療特別会計</t>
    <phoneticPr fontId="5"/>
  </si>
  <si>
    <t>(Ｆ)</t>
    <phoneticPr fontId="5"/>
  </si>
  <si>
    <t>国民健康保険特別会計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</si>
  <si>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</si>
  <si>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</si>
  <si>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</si>
  <si>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</si>
  <si>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</si>
  <si>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</si>
  <si>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</si>
  <si>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</si>
  <si>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</si>
  <si>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</si>
  <si>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</si>
  <si>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</si>
  <si>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</si>
  <si>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</si>
  <si>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</si>
  <si>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</si>
  <si>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</si>
  <si>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</si>
  <si>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</si>
  <si>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</si>
  <si>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</si>
  <si>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</si>
  <si>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</si>
  <si>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</si>
  <si>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</si>
  <si>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</si>
  <si>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</si>
  <si>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</si>
  <si>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</si>
  <si>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</si>
  <si>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</si>
  <si>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</si>
  <si>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</si>
  <si>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</si>
  <si>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</si>
  <si>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</si>
  <si>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</si>
  <si>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</si>
  <si>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</si>
  <si>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</si>
  <si>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</si>
  <si>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</si>
  <si>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</si>
  <si>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</si>
  <si>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</si>
  <si>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</si>
  <si>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</si>
  <si>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</si>
  <si>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</si>
  <si>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</si>
  <si>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</si>
  <si>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</si>
  <si>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</si>
  <si>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</si>
  <si>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</si>
  <si>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</si>
  <si>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</si>
  <si>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</si>
  <si>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</si>
  <si>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</si>
  <si>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</si>
  <si>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</si>
  <si>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</si>
  <si>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</si>
  <si>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</si>
  <si>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</si>
  <si>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</si>
  <si>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</si>
  <si>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</si>
  <si>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</si>
  <si>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</si>
  <si>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</si>
  <si>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</si>
  <si>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</si>
  <si>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</si>
  <si>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</si>
  <si>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</si>
  <si>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</si>
  <si>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</si>
  <si>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</si>
  <si>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</si>
  <si>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</si>
  <si>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</si>
  <si>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</si>
  <si>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1.45</t>
  </si>
  <si>
    <t>▲ 9.83</t>
  </si>
  <si>
    <t>▲ 3.47</t>
  </si>
  <si>
    <t>一般会計</t>
  </si>
  <si>
    <t>介護保険特別会計</t>
  </si>
  <si>
    <t>住宅新築資金等特別会計</t>
  </si>
  <si>
    <t>簡易水道特別会計</t>
  </si>
  <si>
    <t>国民健康保険特別会計</t>
  </si>
  <si>
    <t>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</si>
  <si>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</si>
  <si>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</si>
  <si>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</si>
  <si>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</si>
  <si>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</si>
  <si>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</si>
  <si>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</si>
  <si>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</si>
  <si>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</si>
  <si>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仁淀川下流衛生事務組合</t>
    <rPh sb="0" eb="3">
      <t>ニヨドガワ</t>
    </rPh>
    <rPh sb="3" eb="5">
      <t>カリュウ</t>
    </rPh>
    <rPh sb="5" eb="7">
      <t>エイセイ</t>
    </rPh>
    <rPh sb="7" eb="9">
      <t>ジム</t>
    </rPh>
    <rPh sb="9" eb="11">
      <t>クミアイ</t>
    </rPh>
    <phoneticPr fontId="2"/>
  </si>
  <si>
    <t>日高村佐川町学校組合</t>
    <rPh sb="0" eb="3">
      <t>ヒダカムラ</t>
    </rPh>
    <rPh sb="3" eb="6">
      <t>サカワチョウ</t>
    </rPh>
    <rPh sb="6" eb="8">
      <t>ガッコウ</t>
    </rPh>
    <rPh sb="8" eb="10">
      <t>クミアイ</t>
    </rPh>
    <phoneticPr fontId="2"/>
  </si>
  <si>
    <t>仁淀消防組合</t>
    <rPh sb="0" eb="2">
      <t>ニヨド</t>
    </rPh>
    <rPh sb="2" eb="4">
      <t>ショウボウ</t>
    </rPh>
    <rPh sb="4" eb="6">
      <t>クミアイ</t>
    </rPh>
    <phoneticPr fontId="2"/>
  </si>
  <si>
    <t>高知県広域食肉センター事務組合</t>
    <rPh sb="0" eb="3">
      <t>コウチケン</t>
    </rPh>
    <rPh sb="3" eb="5">
      <t>コウイキ</t>
    </rPh>
    <rPh sb="5" eb="7">
      <t>ショクニク</t>
    </rPh>
    <rPh sb="11" eb="13">
      <t>ジム</t>
    </rPh>
    <rPh sb="13" eb="15">
      <t>クミアイ</t>
    </rPh>
    <phoneticPr fontId="2"/>
  </si>
  <si>
    <t>仁淀川広域市町村圏事務組合</t>
    <rPh sb="0" eb="2">
      <t>ニヨド</t>
    </rPh>
    <rPh sb="2" eb="3">
      <t>ガワ</t>
    </rPh>
    <rPh sb="3" eb="5">
      <t>コウイキ</t>
    </rPh>
    <rPh sb="5" eb="8">
      <t>シチョウソン</t>
    </rPh>
    <rPh sb="8" eb="9">
      <t>ケン</t>
    </rPh>
    <rPh sb="9" eb="11">
      <t>ジム</t>
    </rPh>
    <rPh sb="11" eb="13">
      <t>クミアイ</t>
    </rPh>
    <phoneticPr fontId="2"/>
  </si>
  <si>
    <t>高知県中央西部焼却処理事務組合</t>
    <rPh sb="0" eb="3">
      <t>コウチケン</t>
    </rPh>
    <rPh sb="3" eb="5">
      <t>チュウオウ</t>
    </rPh>
    <rPh sb="5" eb="7">
      <t>セイブ</t>
    </rPh>
    <rPh sb="7" eb="9">
      <t>ショウキャク</t>
    </rPh>
    <rPh sb="9" eb="11">
      <t>ショリ</t>
    </rPh>
    <rPh sb="11" eb="13">
      <t>ジム</t>
    </rPh>
    <rPh sb="13" eb="15">
      <t>クミアイ</t>
    </rPh>
    <phoneticPr fontId="2"/>
  </si>
  <si>
    <t>こうち人づくり広域連合</t>
    <rPh sb="3" eb="4">
      <t>ヒト</t>
    </rPh>
    <rPh sb="7" eb="9">
      <t>コウイキ</t>
    </rPh>
    <rPh sb="9" eb="11">
      <t>レンゴウ</t>
    </rPh>
    <phoneticPr fontId="2"/>
  </si>
  <si>
    <t>高知県市町村総合事務組合(一般)</t>
    <rPh sb="13" eb="15">
      <t>イッパン</t>
    </rPh>
    <phoneticPr fontId="2"/>
  </si>
  <si>
    <t>高知県市町村総合事務組合(災害)</t>
    <rPh sb="13" eb="15">
      <t>サイガイ</t>
    </rPh>
    <phoneticPr fontId="2"/>
  </si>
  <si>
    <t>高知県後期高齢者医療広域連合(一般)</t>
    <rPh sb="15" eb="17">
      <t>イッパン</t>
    </rPh>
    <phoneticPr fontId="2"/>
  </si>
  <si>
    <t>高知県後期高齢者医療広域連合(特別)</t>
    <rPh sb="15" eb="17">
      <t>トクベツ</t>
    </rPh>
    <phoneticPr fontId="2"/>
  </si>
  <si>
    <t>庁舎等建設基金</t>
    <phoneticPr fontId="2"/>
  </si>
  <si>
    <t>ふるさとづくり基金</t>
    <rPh sb="7" eb="9">
      <t>キキン</t>
    </rPh>
    <phoneticPr fontId="2"/>
  </si>
  <si>
    <t>光ケーブル網等機器管理基金</t>
    <phoneticPr fontId="2"/>
  </si>
  <si>
    <t>環境基金</t>
    <rPh sb="0" eb="2">
      <t>カンキョウ</t>
    </rPh>
    <rPh sb="2" eb="4">
      <t>キキン</t>
    </rPh>
    <phoneticPr fontId="2"/>
  </si>
  <si>
    <t>-</t>
    <phoneticPr fontId="2"/>
  </si>
  <si>
    <t>-</t>
    <phoneticPr fontId="2"/>
  </si>
  <si>
    <t>地域福祉基金</t>
  </si>
  <si>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</si>
  <si>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</si>
  <si>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</si>
  <si>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</si>
  <si>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</si>
  <si>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</si>
  <si>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</si>
  <si>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</si>
  <si>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</si>
  <si>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</si>
  <si>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</si>
  <si>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将来負担比率については、財源の確保と交付税措置のある起債のみ借り入れする取り組みにより、将来負担比率の抑制減少につながり、他団体よりも健全な結果となっている。しかし、今後は「治水対策事業」・「庁舎建設事業」等の大規模事業も控えているため、将来世代負担比率の変動について検討する必要がある。減価償却率については、保育施設施設建替の為改善。全体的にはまだまだ施設の老朽化が目立つ建物があり、個別施設計画などを基に適正な維持管理を行い、計画的に取組んでいく。</t>
    <rPh sb="13" eb="15">
      <t>ザイゲン</t>
    </rPh>
    <rPh sb="16" eb="18">
      <t>カクホ</t>
    </rPh>
    <rPh sb="19" eb="22">
      <t>コウフゼイ</t>
    </rPh>
    <rPh sb="22" eb="24">
      <t>ソチ</t>
    </rPh>
    <rPh sb="27" eb="29">
      <t>キサイ</t>
    </rPh>
    <rPh sb="31" eb="32">
      <t>カ</t>
    </rPh>
    <rPh sb="33" eb="34">
      <t>イ</t>
    </rPh>
    <rPh sb="37" eb="38">
      <t>ト</t>
    </rPh>
    <rPh sb="39" eb="40">
      <t>ク</t>
    </rPh>
    <rPh sb="45" eb="47">
      <t>ショウライ</t>
    </rPh>
    <rPh sb="47" eb="49">
      <t>フタン</t>
    </rPh>
    <rPh sb="49" eb="51">
      <t>ヒリツ</t>
    </rPh>
    <rPh sb="52" eb="54">
      <t>ヨクセイ</t>
    </rPh>
    <rPh sb="54" eb="56">
      <t>ゲンショウ</t>
    </rPh>
    <rPh sb="156" eb="158">
      <t>ホイク</t>
    </rPh>
    <rPh sb="158" eb="160">
      <t>シセツ</t>
    </rPh>
    <rPh sb="160" eb="162">
      <t>シセツ</t>
    </rPh>
    <rPh sb="162" eb="164">
      <t>タテカ</t>
    </rPh>
    <rPh sb="165" eb="166">
      <t>タメ</t>
    </rPh>
    <rPh sb="166" eb="168">
      <t>カイゼン</t>
    </rPh>
    <rPh sb="169" eb="172">
      <t>ゼンタイテキ</t>
    </rPh>
    <rPh sb="178" eb="180">
      <t>シセツ</t>
    </rPh>
    <rPh sb="181" eb="184">
      <t>ロウキュウカ</t>
    </rPh>
    <rPh sb="185" eb="187">
      <t>メダ</t>
    </rPh>
    <rPh sb="188" eb="190">
      <t>タテモノ</t>
    </rPh>
    <rPh sb="216" eb="219">
      <t>ケイカクテキ</t>
    </rPh>
    <phoneticPr fontId="5"/>
  </si>
  <si>
    <t>実質公債費率は類似団体よりも若干低い数値となっているが、元利償還額の減、事業費補正により基準財政需要額に算入された公債費の減等により、昨年に比べ若干の減となっている。しかしながら今後の「治水対策事業」・「庁舎建設事業」等の大型事業による借入れと合せて、本比率は上昇していくことが予想される為、実質公債費率等も勘案しながら、今後の事業について検討と選択を行う必要がある。</t>
    <rPh sb="14" eb="16">
      <t>ジャッカン</t>
    </rPh>
    <rPh sb="28" eb="30">
      <t>ガンリ</t>
    </rPh>
    <rPh sb="30" eb="32">
      <t>ショウカン</t>
    </rPh>
    <rPh sb="32" eb="33">
      <t>ガク</t>
    </rPh>
    <rPh sb="34" eb="35">
      <t>ゲン</t>
    </rPh>
    <rPh sb="62" eb="63">
      <t>ナド</t>
    </rPh>
    <rPh sb="67" eb="69">
      <t>サクネン</t>
    </rPh>
    <rPh sb="70" eb="71">
      <t>クラ</t>
    </rPh>
    <rPh sb="72" eb="74">
      <t>ジャッカン</t>
    </rPh>
    <rPh sb="75" eb="76">
      <t>ゲン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</si>
</sst>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0" fontId="34" fillId="0" borderId="117" xfId="12" applyNumberFormat="1" applyFont="1" applyBorder="1" applyAlignment="1" applyProtection="1">
      <alignment horizontal="left" vertical="center" shrinkToFit="1"/>
      <protection locked="0"/>
    </xf>
    <xf numFmtId="0" fontId="34" fillId="0" borderId="113" xfId="12" applyNumberFormat="1" applyFont="1" applyBorder="1" applyAlignment="1" applyProtection="1">
      <alignment horizontal="left" vertical="center" shrinkToFit="1"/>
      <protection locked="0"/>
    </xf>
    <xf numFmtId="0" fontId="34" fillId="0" borderId="119" xfId="12" applyNumberFormat="1" applyFont="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109920</c:v>
                </c:pt>
                <c:pt idx="1">
                  <c:v>119882</c:v>
                </c:pt>
                <c:pt idx="2">
                  <c:v>116162</c:v>
                </c:pt>
                <c:pt idx="3">
                  <c:v>121449</c:v>
                </c:pt>
                <c:pt idx="4">
                  <c:v>145139</c:v>
                </c:pt>
              </c:numCache>
            </c:numRef>
          </c:val>
          <c:smooth val="0"/>
          <c:extLst>
            <c:ext xmlns:c16="http://schemas.microsoft.com/office/drawing/2014/chart" uri="{C3380CC4-5D6E-409C-BE32-E72D297353CC}">
              <c16:uniqueId val="{00000000-C828-4E9D-BC5C-BA72BE044A8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116177</c:v>
                </c:pt>
                <c:pt idx="1">
                  <c:v>209860</c:v>
                </c:pt>
                <c:pt idx="2">
                  <c:v>207889</c:v>
                </c:pt>
                <c:pt idx="3">
                  <c:v>125865</c:v>
                </c:pt>
                <c:pt idx="4">
                  <c:v>338698</c:v>
                </c:pt>
              </c:numCache>
            </c:numRef>
          </c:val>
          <c:smooth val="0"/>
          <c:extLst>
            <c:ext xmlns:c16="http://schemas.microsoft.com/office/drawing/2014/chart" uri="{C3380CC4-5D6E-409C-BE32-E72D297353CC}">
              <c16:uniqueId val="{00000001-C828-4E9D-BC5C-BA72BE044A8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2.14</c:v>
                </c:pt>
                <c:pt idx="1">
                  <c:v>2.13</c:v>
                </c:pt>
                <c:pt idx="2">
                  <c:v>2.08</c:v>
                </c:pt>
                <c:pt idx="3">
                  <c:v>1.97</c:v>
                </c:pt>
                <c:pt idx="4">
                  <c:v>1.81</c:v>
                </c:pt>
              </c:numCache>
            </c:numRef>
          </c:val>
          <c:extLst>
            <c:ext xmlns:c16="http://schemas.microsoft.com/office/drawing/2014/chart" uri="{C3380CC4-5D6E-409C-BE32-E72D297353CC}">
              <c16:uniqueId val="{00000000-D615-43BD-85C3-01F805438FA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28.03</c:v>
                </c:pt>
                <c:pt idx="1">
                  <c:v>27.11</c:v>
                </c:pt>
                <c:pt idx="2">
                  <c:v>17.739999999999998</c:v>
                </c:pt>
                <c:pt idx="3">
                  <c:v>14.26</c:v>
                </c:pt>
                <c:pt idx="4">
                  <c:v>14.97</c:v>
                </c:pt>
              </c:numCache>
            </c:numRef>
          </c:val>
          <c:extLst>
            <c:ext xmlns:c16="http://schemas.microsoft.com/office/drawing/2014/chart" uri="{C3380CC4-5D6E-409C-BE32-E72D297353CC}">
              <c16:uniqueId val="{00000001-D615-43BD-85C3-01F805438FA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0.18</c:v>
                </c:pt>
                <c:pt idx="1">
                  <c:v>-1.45</c:v>
                </c:pt>
                <c:pt idx="2">
                  <c:v>-9.83</c:v>
                </c:pt>
                <c:pt idx="3">
                  <c:v>-3.47</c:v>
                </c:pt>
                <c:pt idx="4">
                  <c:v>0.66</c:v>
                </c:pt>
              </c:numCache>
            </c:numRef>
          </c:val>
          <c:smooth val="0"/>
          <c:extLst>
            <c:ext xmlns:c16="http://schemas.microsoft.com/office/drawing/2014/chart" uri="{C3380CC4-5D6E-409C-BE32-E72D297353CC}">
              <c16:uniqueId val="{00000002-D615-43BD-85C3-01F805438FA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F5A9-4045-B081-3F2CDB5D9AE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5A9-4045-B081-3F2CDB5D9AE0}"/>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F5A9-4045-B081-3F2CDB5D9AE0}"/>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F5A9-4045-B081-3F2CDB5D9AE0}"/>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0.12</c:v>
                </c:pt>
                <c:pt idx="2">
                  <c:v>#N/A</c:v>
                </c:pt>
                <c:pt idx="3">
                  <c:v>0.1</c:v>
                </c:pt>
                <c:pt idx="4">
                  <c:v>#N/A</c:v>
                </c:pt>
                <c:pt idx="5">
                  <c:v>0.1</c:v>
                </c:pt>
                <c:pt idx="6">
                  <c:v>#N/A</c:v>
                </c:pt>
                <c:pt idx="7">
                  <c:v>0.09</c:v>
                </c:pt>
                <c:pt idx="8">
                  <c:v>#N/A</c:v>
                </c:pt>
                <c:pt idx="9">
                  <c:v>0.11</c:v>
                </c:pt>
              </c:numCache>
            </c:numRef>
          </c:val>
          <c:extLst>
            <c:ext xmlns:c16="http://schemas.microsoft.com/office/drawing/2014/chart" uri="{C3380CC4-5D6E-409C-BE32-E72D297353CC}">
              <c16:uniqueId val="{00000004-F5A9-4045-B081-3F2CDB5D9AE0}"/>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0.01</c:v>
                </c:pt>
                <c:pt idx="2">
                  <c:v>#N/A</c:v>
                </c:pt>
                <c:pt idx="3">
                  <c:v>0.08</c:v>
                </c:pt>
                <c:pt idx="4">
                  <c:v>#N/A</c:v>
                </c:pt>
                <c:pt idx="5">
                  <c:v>0.12</c:v>
                </c:pt>
                <c:pt idx="6">
                  <c:v>#N/A</c:v>
                </c:pt>
                <c:pt idx="7">
                  <c:v>0.06</c:v>
                </c:pt>
                <c:pt idx="8">
                  <c:v>#N/A</c:v>
                </c:pt>
                <c:pt idx="9">
                  <c:v>0.15</c:v>
                </c:pt>
              </c:numCache>
            </c:numRef>
          </c:val>
          <c:extLst>
            <c:ext xmlns:c16="http://schemas.microsoft.com/office/drawing/2014/chart" uri="{C3380CC4-5D6E-409C-BE32-E72D297353CC}">
              <c16:uniqueId val="{00000005-F5A9-4045-B081-3F2CDB5D9AE0}"/>
            </c:ext>
          </c:extLst>
        </c:ser>
        <c:ser>
          <c:idx val="6"/>
          <c:order val="6"/>
          <c:tx>
            <c:strRef>
              <c:f>データシート!$A$33</c:f>
              <c:strCache>
                <c:ptCount val="1"/>
                <c:pt idx="0">
                  <c:v>簡易水道特別会計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0.15</c:v>
                </c:pt>
                <c:pt idx="2">
                  <c:v>#N/A</c:v>
                </c:pt>
                <c:pt idx="3">
                  <c:v>0.09</c:v>
                </c:pt>
                <c:pt idx="4">
                  <c:v>#N/A</c:v>
                </c:pt>
                <c:pt idx="5">
                  <c:v>0.1</c:v>
                </c:pt>
                <c:pt idx="6">
                  <c:v>#N/A</c:v>
                </c:pt>
                <c:pt idx="7">
                  <c:v>0.13</c:v>
                </c:pt>
                <c:pt idx="8">
                  <c:v>#N/A</c:v>
                </c:pt>
                <c:pt idx="9">
                  <c:v>0.19</c:v>
                </c:pt>
              </c:numCache>
            </c:numRef>
          </c:val>
          <c:extLst>
            <c:ext xmlns:c16="http://schemas.microsoft.com/office/drawing/2014/chart" uri="{C3380CC4-5D6E-409C-BE32-E72D297353CC}">
              <c16:uniqueId val="{00000006-F5A9-4045-B081-3F2CDB5D9AE0}"/>
            </c:ext>
          </c:extLst>
        </c:ser>
        <c:ser>
          <c:idx val="7"/>
          <c:order val="7"/>
          <c:tx>
            <c:strRef>
              <c:f>データシート!$A$34</c:f>
              <c:strCache>
                <c:ptCount val="1"/>
                <c:pt idx="0">
                  <c:v>住宅新築資金等特別会計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0.97</c:v>
                </c:pt>
                <c:pt idx="2">
                  <c:v>#N/A</c:v>
                </c:pt>
                <c:pt idx="3">
                  <c:v>0.59</c:v>
                </c:pt>
                <c:pt idx="4">
                  <c:v>#N/A</c:v>
                </c:pt>
                <c:pt idx="5">
                  <c:v>0.75</c:v>
                </c:pt>
                <c:pt idx="6">
                  <c:v>#N/A</c:v>
                </c:pt>
                <c:pt idx="7">
                  <c:v>0.64</c:v>
                </c:pt>
                <c:pt idx="8">
                  <c:v>#N/A</c:v>
                </c:pt>
                <c:pt idx="9">
                  <c:v>0.44</c:v>
                </c:pt>
              </c:numCache>
            </c:numRef>
          </c:val>
          <c:extLst>
            <c:ext xmlns:c16="http://schemas.microsoft.com/office/drawing/2014/chart" uri="{C3380CC4-5D6E-409C-BE32-E72D297353CC}">
              <c16:uniqueId val="{00000007-F5A9-4045-B081-3F2CDB5D9AE0}"/>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0.06</c:v>
                </c:pt>
                <c:pt idx="2">
                  <c:v>#N/A</c:v>
                </c:pt>
                <c:pt idx="3">
                  <c:v>1</c:v>
                </c:pt>
                <c:pt idx="4">
                  <c:v>#N/A</c:v>
                </c:pt>
                <c:pt idx="5">
                  <c:v>0.89</c:v>
                </c:pt>
                <c:pt idx="6">
                  <c:v>#N/A</c:v>
                </c:pt>
                <c:pt idx="7">
                  <c:v>1.63</c:v>
                </c:pt>
                <c:pt idx="8">
                  <c:v>#N/A</c:v>
                </c:pt>
                <c:pt idx="9">
                  <c:v>1.04</c:v>
                </c:pt>
              </c:numCache>
            </c:numRef>
          </c:val>
          <c:extLst>
            <c:ext xmlns:c16="http://schemas.microsoft.com/office/drawing/2014/chart" uri="{C3380CC4-5D6E-409C-BE32-E72D297353CC}">
              <c16:uniqueId val="{00000008-F5A9-4045-B081-3F2CDB5D9AE0}"/>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1.1599999999999999</c:v>
                </c:pt>
                <c:pt idx="2">
                  <c:v>#N/A</c:v>
                </c:pt>
                <c:pt idx="3">
                  <c:v>1.53</c:v>
                </c:pt>
                <c:pt idx="4">
                  <c:v>#N/A</c:v>
                </c:pt>
                <c:pt idx="5">
                  <c:v>1.31</c:v>
                </c:pt>
                <c:pt idx="6">
                  <c:v>#N/A</c:v>
                </c:pt>
                <c:pt idx="7">
                  <c:v>1.32</c:v>
                </c:pt>
                <c:pt idx="8">
                  <c:v>#N/A</c:v>
                </c:pt>
                <c:pt idx="9">
                  <c:v>1.36</c:v>
                </c:pt>
              </c:numCache>
            </c:numRef>
          </c:val>
          <c:extLst>
            <c:ext xmlns:c16="http://schemas.microsoft.com/office/drawing/2014/chart" uri="{C3380CC4-5D6E-409C-BE32-E72D297353CC}">
              <c16:uniqueId val="{00000009-F5A9-4045-B081-3F2CDB5D9AE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325</c:v>
                </c:pt>
                <c:pt idx="5">
                  <c:v>301</c:v>
                </c:pt>
                <c:pt idx="8">
                  <c:v>280</c:v>
                </c:pt>
                <c:pt idx="11">
                  <c:v>279</c:v>
                </c:pt>
                <c:pt idx="14">
                  <c:v>276</c:v>
                </c:pt>
              </c:numCache>
            </c:numRef>
          </c:val>
          <c:extLst>
            <c:ext xmlns:c16="http://schemas.microsoft.com/office/drawing/2014/chart" uri="{C3380CC4-5D6E-409C-BE32-E72D297353CC}">
              <c16:uniqueId val="{00000000-A97E-4BA5-8ABF-B8B2C7B0E71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97E-4BA5-8ABF-B8B2C7B0E71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15</c:v>
                </c:pt>
                <c:pt idx="3">
                  <c:v>0</c:v>
                </c:pt>
                <c:pt idx="6">
                  <c:v>0</c:v>
                </c:pt>
                <c:pt idx="9">
                  <c:v>0</c:v>
                </c:pt>
                <c:pt idx="12">
                  <c:v>0</c:v>
                </c:pt>
              </c:numCache>
            </c:numRef>
          </c:val>
          <c:extLst>
            <c:ext xmlns:c16="http://schemas.microsoft.com/office/drawing/2014/chart" uri="{C3380CC4-5D6E-409C-BE32-E72D297353CC}">
              <c16:uniqueId val="{00000002-A97E-4BA5-8ABF-B8B2C7B0E71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26</c:v>
                </c:pt>
                <c:pt idx="3">
                  <c:v>32</c:v>
                </c:pt>
                <c:pt idx="6">
                  <c:v>27</c:v>
                </c:pt>
                <c:pt idx="9">
                  <c:v>28</c:v>
                </c:pt>
                <c:pt idx="12">
                  <c:v>28</c:v>
                </c:pt>
              </c:numCache>
            </c:numRef>
          </c:val>
          <c:extLst>
            <c:ext xmlns:c16="http://schemas.microsoft.com/office/drawing/2014/chart" uri="{C3380CC4-5D6E-409C-BE32-E72D297353CC}">
              <c16:uniqueId val="{00000003-A97E-4BA5-8ABF-B8B2C7B0E71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34</c:v>
                </c:pt>
                <c:pt idx="3">
                  <c:v>35</c:v>
                </c:pt>
                <c:pt idx="6">
                  <c:v>35</c:v>
                </c:pt>
                <c:pt idx="9">
                  <c:v>35</c:v>
                </c:pt>
                <c:pt idx="12">
                  <c:v>36</c:v>
                </c:pt>
              </c:numCache>
            </c:numRef>
          </c:val>
          <c:extLst>
            <c:ext xmlns:c16="http://schemas.microsoft.com/office/drawing/2014/chart" uri="{C3380CC4-5D6E-409C-BE32-E72D297353CC}">
              <c16:uniqueId val="{00000004-A97E-4BA5-8ABF-B8B2C7B0E71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97E-4BA5-8ABF-B8B2C7B0E71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97E-4BA5-8ABF-B8B2C7B0E71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397</c:v>
                </c:pt>
                <c:pt idx="3">
                  <c:v>388</c:v>
                </c:pt>
                <c:pt idx="6">
                  <c:v>359</c:v>
                </c:pt>
                <c:pt idx="9">
                  <c:v>377</c:v>
                </c:pt>
                <c:pt idx="12">
                  <c:v>358</c:v>
                </c:pt>
              </c:numCache>
            </c:numRef>
          </c:val>
          <c:extLst>
            <c:ext xmlns:c16="http://schemas.microsoft.com/office/drawing/2014/chart" uri="{C3380CC4-5D6E-409C-BE32-E72D297353CC}">
              <c16:uniqueId val="{00000007-A97E-4BA5-8ABF-B8B2C7B0E71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147</c:v>
                </c:pt>
                <c:pt idx="2">
                  <c:v>#N/A</c:v>
                </c:pt>
                <c:pt idx="3">
                  <c:v>#N/A</c:v>
                </c:pt>
                <c:pt idx="4">
                  <c:v>154</c:v>
                </c:pt>
                <c:pt idx="5">
                  <c:v>#N/A</c:v>
                </c:pt>
                <c:pt idx="6">
                  <c:v>#N/A</c:v>
                </c:pt>
                <c:pt idx="7">
                  <c:v>141</c:v>
                </c:pt>
                <c:pt idx="8">
                  <c:v>#N/A</c:v>
                </c:pt>
                <c:pt idx="9">
                  <c:v>#N/A</c:v>
                </c:pt>
                <c:pt idx="10">
                  <c:v>161</c:v>
                </c:pt>
                <c:pt idx="11">
                  <c:v>#N/A</c:v>
                </c:pt>
                <c:pt idx="12">
                  <c:v>#N/A</c:v>
                </c:pt>
                <c:pt idx="13">
                  <c:v>146</c:v>
                </c:pt>
                <c:pt idx="14">
                  <c:v>#N/A</c:v>
                </c:pt>
              </c:numCache>
            </c:numRef>
          </c:val>
          <c:smooth val="0"/>
          <c:extLst>
            <c:ext xmlns:c16="http://schemas.microsoft.com/office/drawing/2014/chart" uri="{C3380CC4-5D6E-409C-BE32-E72D297353CC}">
              <c16:uniqueId val="{00000008-A97E-4BA5-8ABF-B8B2C7B0E71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2754</c:v>
                </c:pt>
                <c:pt idx="5">
                  <c:v>2785</c:v>
                </c:pt>
                <c:pt idx="8">
                  <c:v>2616</c:v>
                </c:pt>
                <c:pt idx="11">
                  <c:v>2726</c:v>
                </c:pt>
                <c:pt idx="14">
                  <c:v>3234</c:v>
                </c:pt>
              </c:numCache>
            </c:numRef>
          </c:val>
          <c:extLst>
            <c:ext xmlns:c16="http://schemas.microsoft.com/office/drawing/2014/chart" uri="{C3380CC4-5D6E-409C-BE32-E72D297353CC}">
              <c16:uniqueId val="{00000000-A61D-4BF6-8789-50F453CB37B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51</c:v>
                </c:pt>
                <c:pt idx="5">
                  <c:v>38</c:v>
                </c:pt>
                <c:pt idx="8">
                  <c:v>23</c:v>
                </c:pt>
                <c:pt idx="11">
                  <c:v>14</c:v>
                </c:pt>
                <c:pt idx="14">
                  <c:v>5</c:v>
                </c:pt>
              </c:numCache>
            </c:numRef>
          </c:val>
          <c:extLst>
            <c:ext xmlns:c16="http://schemas.microsoft.com/office/drawing/2014/chart" uri="{C3380CC4-5D6E-409C-BE32-E72D297353CC}">
              <c16:uniqueId val="{00000001-A61D-4BF6-8789-50F453CB37B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2196</c:v>
                </c:pt>
                <c:pt idx="5">
                  <c:v>2105</c:v>
                </c:pt>
                <c:pt idx="8">
                  <c:v>2269</c:v>
                </c:pt>
                <c:pt idx="11">
                  <c:v>2101</c:v>
                </c:pt>
                <c:pt idx="14">
                  <c:v>1850</c:v>
                </c:pt>
              </c:numCache>
            </c:numRef>
          </c:val>
          <c:extLst>
            <c:ext xmlns:c16="http://schemas.microsoft.com/office/drawing/2014/chart" uri="{C3380CC4-5D6E-409C-BE32-E72D297353CC}">
              <c16:uniqueId val="{00000002-A61D-4BF6-8789-50F453CB37B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61D-4BF6-8789-50F453CB37B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61D-4BF6-8789-50F453CB37B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61D-4BF6-8789-50F453CB37B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312</c:v>
                </c:pt>
                <c:pt idx="3">
                  <c:v>289</c:v>
                </c:pt>
                <c:pt idx="6">
                  <c:v>293</c:v>
                </c:pt>
                <c:pt idx="9">
                  <c:v>257</c:v>
                </c:pt>
                <c:pt idx="12">
                  <c:v>241</c:v>
                </c:pt>
              </c:numCache>
            </c:numRef>
          </c:val>
          <c:extLst>
            <c:ext xmlns:c16="http://schemas.microsoft.com/office/drawing/2014/chart" uri="{C3380CC4-5D6E-409C-BE32-E72D297353CC}">
              <c16:uniqueId val="{00000006-A61D-4BF6-8789-50F453CB37B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133</c:v>
                </c:pt>
                <c:pt idx="3">
                  <c:v>107</c:v>
                </c:pt>
                <c:pt idx="6">
                  <c:v>80</c:v>
                </c:pt>
                <c:pt idx="9">
                  <c:v>55</c:v>
                </c:pt>
                <c:pt idx="12">
                  <c:v>105</c:v>
                </c:pt>
              </c:numCache>
            </c:numRef>
          </c:val>
          <c:extLst>
            <c:ext xmlns:c16="http://schemas.microsoft.com/office/drawing/2014/chart" uri="{C3380CC4-5D6E-409C-BE32-E72D297353CC}">
              <c16:uniqueId val="{00000007-A61D-4BF6-8789-50F453CB37B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452</c:v>
                </c:pt>
                <c:pt idx="3">
                  <c:v>435</c:v>
                </c:pt>
                <c:pt idx="6">
                  <c:v>481</c:v>
                </c:pt>
                <c:pt idx="9">
                  <c:v>505</c:v>
                </c:pt>
                <c:pt idx="12">
                  <c:v>510</c:v>
                </c:pt>
              </c:numCache>
            </c:numRef>
          </c:val>
          <c:extLst>
            <c:ext xmlns:c16="http://schemas.microsoft.com/office/drawing/2014/chart" uri="{C3380CC4-5D6E-409C-BE32-E72D297353CC}">
              <c16:uniqueId val="{00000008-A61D-4BF6-8789-50F453CB37B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77</c:v>
                </c:pt>
                <c:pt idx="3">
                  <c:v>53</c:v>
                </c:pt>
                <c:pt idx="6">
                  <c:v>31</c:v>
                </c:pt>
                <c:pt idx="9">
                  <c:v>25</c:v>
                </c:pt>
                <c:pt idx="12">
                  <c:v>58</c:v>
                </c:pt>
              </c:numCache>
            </c:numRef>
          </c:val>
          <c:extLst>
            <c:ext xmlns:c16="http://schemas.microsoft.com/office/drawing/2014/chart" uri="{C3380CC4-5D6E-409C-BE32-E72D297353CC}">
              <c16:uniqueId val="{00000009-A61D-4BF6-8789-50F453CB37B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3012</c:v>
                </c:pt>
                <c:pt idx="3">
                  <c:v>3005</c:v>
                </c:pt>
                <c:pt idx="6">
                  <c:v>3129</c:v>
                </c:pt>
                <c:pt idx="9">
                  <c:v>3123</c:v>
                </c:pt>
                <c:pt idx="12">
                  <c:v>3832</c:v>
                </c:pt>
              </c:numCache>
            </c:numRef>
          </c:val>
          <c:extLst>
            <c:ext xmlns:c16="http://schemas.microsoft.com/office/drawing/2014/chart" uri="{C3380CC4-5D6E-409C-BE32-E72D297353CC}">
              <c16:uniqueId val="{0000000A-A61D-4BF6-8789-50F453CB37B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A61D-4BF6-8789-50F453CB37B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352</c:v>
                </c:pt>
                <c:pt idx="1">
                  <c:v>284</c:v>
                </c:pt>
                <c:pt idx="2">
                  <c:v>300</c:v>
                </c:pt>
              </c:numCache>
            </c:numRef>
          </c:val>
          <c:extLst>
            <c:ext xmlns:c16="http://schemas.microsoft.com/office/drawing/2014/chart" uri="{C3380CC4-5D6E-409C-BE32-E72D297353CC}">
              <c16:uniqueId val="{00000000-75FF-4980-8AB9-6FBA87F1A5D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231</c:v>
                </c:pt>
                <c:pt idx="1">
                  <c:v>240</c:v>
                </c:pt>
                <c:pt idx="2">
                  <c:v>318</c:v>
                </c:pt>
              </c:numCache>
            </c:numRef>
          </c:val>
          <c:extLst>
            <c:ext xmlns:c16="http://schemas.microsoft.com/office/drawing/2014/chart" uri="{C3380CC4-5D6E-409C-BE32-E72D297353CC}">
              <c16:uniqueId val="{00000001-75FF-4980-8AB9-6FBA87F1A5D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1583</c:v>
                </c:pt>
                <c:pt idx="1">
                  <c:v>1479</c:v>
                </c:pt>
                <c:pt idx="2">
                  <c:v>1096</c:v>
                </c:pt>
              </c:numCache>
            </c:numRef>
          </c:val>
          <c:extLst>
            <c:ext xmlns:c16="http://schemas.microsoft.com/office/drawing/2014/chart" uri="{C3380CC4-5D6E-409C-BE32-E72D297353CC}">
              <c16:uniqueId val="{00000002-75FF-4980-8AB9-6FBA87F1A5D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{B55D9F1E-895C-4211-A13F-56F7F4E9E401}</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280F-4A8E-BA52-49D26B994F5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{16907598-92AD-4306-A139-8DDC3A00AF23}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80F-4A8E-BA52-49D26B994F5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{E87B479E-BFC4-449C-8D19-2A47F2D25C69}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80F-4A8E-BA52-49D26B994F5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{3D02F36C-BA0C-4D84-A46A-208358F06143}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80F-4A8E-BA52-49D26B994F5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{A3D5A3D4-6C14-4E57-BE62-5CFB0CB4D809}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80F-4A8E-BA52-49D26B994F5B}"/>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{5ADAE8A9-DA8C-41DC-A2BA-4C27EB3ECACC}</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280F-4A8E-BA52-49D26B994F5B}"/>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{530E9027-2377-4F5D-B68D-B8C41691C4FA}</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280F-4A8E-BA52-49D26B994F5B}"/>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{510EE09E-3216-4FB6-91B2-987C421A9B35}</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280F-4A8E-BA52-49D26B994F5B}"/>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{61217719-DE1A-45A2-9661-A7CA46AA727C}</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280F-4A8E-BA52-49D26B994F5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48.4</c:v>
                </c:pt>
                <c:pt idx="8">
                  <c:v>48.7</c:v>
                </c:pt>
                <c:pt idx="16">
                  <c:v>56.4</c:v>
                </c:pt>
                <c:pt idx="24">
                  <c:v>58.8</c:v>
                </c:pt>
                <c:pt idx="32">
                  <c:v>52.8</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280F-4A8E-BA52-49D26B994F5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{532F0230-F215-4659-8134-B62D8CD96253}</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280F-4A8E-BA52-49D26B994F5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{DB6E397F-682B-45A2-B94E-5A99033F53B7}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80F-4A8E-BA52-49D26B994F5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{0192DA03-7155-4E02-B842-B9D1A9C8D9D1}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80F-4A8E-BA52-49D26B994F5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{AD451527-83CE-415F-B6B2-5EF639834431}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80F-4A8E-BA52-49D26B994F5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{E6AD8A89-DFCF-4A99-B4C5-3BEED4C7E824}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80F-4A8E-BA52-49D26B994F5B}"/>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{A49BA283-05FA-4072-AB59-236A5C0AD75D}</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280F-4A8E-BA52-49D26B994F5B}"/>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{F6A0D864-41A6-4356-B3D3-22BEC014025A}</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280F-4A8E-BA52-49D26B994F5B}"/>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{14E9F120-6504-4EF8-8B6E-F42C098D0C28}</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280F-4A8E-BA52-49D26B994F5B}"/>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{CCA2B8D8-8651-4C54-82F7-3ABE24BF0750}</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280F-4A8E-BA52-49D26B994F5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57.2</c:v>
                </c:pt>
                <c:pt idx="8">
                  <c:v>58.7</c:v>
                </c:pt>
                <c:pt idx="16">
                  <c:v>59.2</c:v>
                </c:pt>
                <c:pt idx="24">
                  <c:v>63.4</c:v>
                </c:pt>
                <c:pt idx="32">
                  <c:v>63.1</c:v>
                </c:pt>
              </c:numCache>
            </c:numRef>
          </c:xVal>
          <c:yVal>
            <c:numRef>
              <c:f>公会計指標分析・財政指標組合せ分析表!$BP$55:$DC$55</c:f>
              <c:numCache>
                <c:formatCode>#,##0.0;"▲ "#,##0.0</c:formatCode>
                <c:ptCount val="40"/>
                <c:pt idx="0">
                  <c:v>27</c:v>
                </c:pt>
                <c:pt idx="8">
                  <c:v>25.4</c:v>
                </c:pt>
                <c:pt idx="16">
                  <c:v>23.4</c:v>
                </c:pt>
                <c:pt idx="24">
                  <c:v>7.7</c:v>
                </c:pt>
                <c:pt idx="32">
                  <c:v>3.2</c:v>
                </c:pt>
              </c:numCache>
            </c:numRef>
          </c:yVal>
          <c:smooth val="0"/>
          <c:extLst>
            <c:ext xmlns:c16="http://schemas.microsoft.com/office/drawing/2014/chart" uri="{C3380CC4-5D6E-409C-BE32-E72D297353CC}">
              <c16:uniqueId val="{00000013-280F-4A8E-BA52-49D26B994F5B}"/>
            </c:ext>
          </c:extLst>
        </c:ser>
        <c:dLbls>
          <c:showLegendKey val="0"/>
          <c:showVal val="1"/>
          <c:showCatName val="0"/>
          <c:showSerName val="0"/>
          <c:showPercent val="0"/>
          <c:showBubbleSize val="0"/>
        </c:dLbls>
        <c:axId val="46179840"/>
        <c:axId val="46181760"/>
      </c:scatterChart>
      <c:valAx>
        <c:axId val="46179840"/>
        <c:scaling>
          <c:orientation val="minMax"/>
          <c:max val="64"/>
          <c:min val="56.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31"/>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{AFC032EE-C1E6-4D00-92C0-0E950263DFA4}</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7205-407A-BA25-A901A676127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{2FF20F66-E6A0-4033-9734-66CD441EFF4B}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205-407A-BA25-A901A676127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{E11DF2C0-D913-4732-8343-BD00A15DC8A3}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205-407A-BA25-A901A676127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{900D6F54-C523-402F-81EA-58A29C663F81}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205-407A-BA25-A901A676127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{6C555C6E-D325-484A-BD71-ABAA02926EEA}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205-407A-BA25-A901A6761275}"/>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{9F07A56F-6645-457F-9848-34728AC0450B}</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7205-407A-BA25-A901A6761275}"/>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{4CE39294-39F3-40B0-99FE-6B147D91547C}</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7205-407A-BA25-A901A6761275}"/>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{77A4C152-A128-432F-B439-32749FC3086D}</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7205-407A-BA25-A901A6761275}"/>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{0672F465-5439-4C96-8C48-A07545C77A33}</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7205-407A-BA25-A901A676127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7.4</c:v>
                </c:pt>
                <c:pt idx="8">
                  <c:v>7.5</c:v>
                </c:pt>
                <c:pt idx="16">
                  <c:v>8.1999999999999993</c:v>
                </c:pt>
                <c:pt idx="24">
                  <c:v>8.8000000000000007</c:v>
                </c:pt>
                <c:pt idx="32">
                  <c:v>8.6999999999999993</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7205-407A-BA25-A901A676127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{E94DED06-58BF-4D9A-9998-CDDFA99D71D1}</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7205-407A-BA25-A901A676127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{BCC30ADB-88A6-4028-A72A-54ADE7C71846}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205-407A-BA25-A901A676127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{BD547391-C2AB-4411-9697-CC98BE6AE6B7}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205-407A-BA25-A901A676127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{C9F0AB3C-5AD2-4099-BAF5-C0ADDD8F5239}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205-407A-BA25-A901A676127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{B00C1537-54A7-4235-8822-955EEE8ADD45}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205-407A-BA25-A901A6761275}"/>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{E089D448-A381-42CF-936A-9E02D643A48D}</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7205-407A-BA25-A901A6761275}"/>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{2911DA00-6BAA-4F38-A625-CDC475FA9381}</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7205-407A-BA25-A901A6761275}"/>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{FCB00C2F-2AC1-4D3A-8CD2-898EF86484F8}</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7205-407A-BA25-A901A6761275}"/>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{FE8C8F80-B458-49E1-AEF1-873B979DFB8A}</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7205-407A-BA25-A901A676127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8.6999999999999993</c:v>
                </c:pt>
                <c:pt idx="8">
                  <c:v>8.6</c:v>
                </c:pt>
                <c:pt idx="16">
                  <c:v>8.5</c:v>
                </c:pt>
                <c:pt idx="24">
                  <c:v>8.6</c:v>
                </c:pt>
                <c:pt idx="32">
                  <c:v>8.8000000000000007</c:v>
                </c:pt>
              </c:numCache>
            </c:numRef>
          </c:xVal>
          <c:yVal>
            <c:numRef>
              <c:f>公会計指標分析・財政指標組合せ分析表!$BP$77:$DC$77</c:f>
              <c:numCache>
                <c:formatCode>#,##0.0;"▲ "#,##0.0</c:formatCode>
                <c:ptCount val="40"/>
                <c:pt idx="0">
                  <c:v>27</c:v>
                </c:pt>
                <c:pt idx="8">
                  <c:v>25.4</c:v>
                </c:pt>
                <c:pt idx="16">
                  <c:v>23.4</c:v>
                </c:pt>
                <c:pt idx="24">
                  <c:v>7.7</c:v>
                </c:pt>
                <c:pt idx="32">
                  <c:v>3.2</c:v>
                </c:pt>
              </c:numCache>
            </c:numRef>
          </c:yVal>
          <c:smooth val="0"/>
          <c:extLst>
            <c:ext xmlns:c16="http://schemas.microsoft.com/office/drawing/2014/chart" uri="{C3380CC4-5D6E-409C-BE32-E72D297353CC}">
              <c16:uniqueId val="{00000013-7205-407A-BA25-A901A6761275}"/>
            </c:ext>
          </c:extLst>
        </c:ser>
        <c:dLbls>
          <c:showLegendKey val="0"/>
          <c:showVal val="1"/>
          <c:showCatName val="0"/>
          <c:showSerName val="0"/>
          <c:showPercent val="0"/>
          <c:showBubbleSize val="0"/>
        </c:dLbls>
        <c:axId val="84219776"/>
        <c:axId val="84234240"/>
      </c:scatterChart>
      <c:valAx>
        <c:axId val="84219776"/>
        <c:scaling>
          <c:orientation val="minMax"/>
          <c:max val="8.9"/>
          <c:min val="8.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31"/>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高知県日高村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5,008
4,990
44.85
4,958,550
4,592,971
36,379
2,007,180
3,832,195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近年横ばい状態が続いており、高知県平均を上回っているものの村内に中心となる産業が少ないこと等により、全国平均には遠く及ばず、厳しい財政状況である。</a:t>
          </a:r>
        </a:p>
        <a:p>
          <a:r>
            <a:rPr kumimoji="1" lang="ja-JP" altLang="en-US" sz="1300">
              <a:latin typeface="ＭＳ Ｐゴシック" panose="020B0600070205080204" pitchFamily="50" charset="-128"/>
              <a:ea typeface="ＭＳ Ｐゴシック" panose="020B0600070205080204" pitchFamily="50" charset="-128"/>
            </a:rPr>
            <a:t>　今後とも税収やふるさと納税等の自主財源の確保に努め、行財政の効率化を図るとともに、財政基盤の強化に引き続き取組んでいく必要がある。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30540</xdr:rowOff>
    </xdr:from>
    <xdr:to>
      <xdr:col>23</xdr:col>
      <xdr:colOff>133350</xdr:colOff>
      <xdr:row>44</xdr:row>
      <xdr:rowOff>119138</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031290"/>
          <a:ext cx="0" cy="16316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116917</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77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30540</xdr:rowOff>
    </xdr:from>
    <xdr:to>
      <xdr:col>24</xdr:col>
      <xdr:colOff>12700</xdr:colOff>
      <xdr:row>35</xdr:row>
      <xdr:rowOff>30540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03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141212</xdr:rowOff>
    </xdr:from>
    <xdr:to>
      <xdr:col>23</xdr:col>
      <xdr:colOff>133350</xdr:colOff>
      <xdr:row>43</xdr:row>
      <xdr:rowOff>141212</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51356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140503</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1699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123976</xdr:rowOff>
    </xdr:from>
    <xdr:to>
      <xdr:col>23</xdr:col>
      <xdr:colOff>184150</xdr:colOff>
      <xdr:row>43</xdr:row>
      <xdr:rowOff>54126</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141212</xdr:rowOff>
    </xdr:from>
    <xdr:to>
      <xdr:col>19</xdr:col>
      <xdr:colOff>133350</xdr:colOff>
      <xdr:row>43</xdr:row>
      <xdr:rowOff>141212</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51356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146957</xdr:rowOff>
    </xdr:from>
    <xdr:to>
      <xdr:col>19</xdr:col>
      <xdr:colOff>184150</xdr:colOff>
      <xdr:row>43</xdr:row>
      <xdr:rowOff>77107</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87284</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116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141212</xdr:rowOff>
    </xdr:from>
    <xdr:to>
      <xdr:col>15</xdr:col>
      <xdr:colOff>82550</xdr:colOff>
      <xdr:row>43</xdr:row>
      <xdr:rowOff>152702</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2336800" y="7513562"/>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169938</xdr:rowOff>
    </xdr:from>
    <xdr:to>
      <xdr:col>15</xdr:col>
      <xdr:colOff>133350</xdr:colOff>
      <xdr:row>43</xdr:row>
      <xdr:rowOff>100088</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110265</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13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152702</xdr:rowOff>
    </xdr:from>
    <xdr:to>
      <xdr:col>11</xdr:col>
      <xdr:colOff>31750</xdr:colOff>
      <xdr:row>43</xdr:row>
      <xdr:rowOff>152702</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5250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146957</xdr:rowOff>
    </xdr:from>
    <xdr:to>
      <xdr:col>11</xdr:col>
      <xdr:colOff>82550</xdr:colOff>
      <xdr:row>43</xdr:row>
      <xdr:rowOff>77107</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87284</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135467</xdr:rowOff>
    </xdr:from>
    <xdr:to>
      <xdr:col>7</xdr:col>
      <xdr:colOff>31750</xdr:colOff>
      <xdr:row>43</xdr:row>
      <xdr:rowOff>65617</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75794</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90412</xdr:rowOff>
    </xdr:from>
    <xdr:to>
      <xdr:col>23</xdr:col>
      <xdr:colOff>184150</xdr:colOff>
      <xdr:row>44</xdr:row>
      <xdr:rowOff>20562</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4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62489</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434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90412</xdr:rowOff>
    </xdr:from>
    <xdr:to>
      <xdr:col>19</xdr:col>
      <xdr:colOff>184150</xdr:colOff>
      <xdr:row>44</xdr:row>
      <xdr:rowOff>20562</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4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5339</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549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90412</xdr:rowOff>
    </xdr:from>
    <xdr:to>
      <xdr:col>15</xdr:col>
      <xdr:colOff>133350</xdr:colOff>
      <xdr:row>44</xdr:row>
      <xdr:rowOff>20562</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4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5339</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54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101902</xdr:rowOff>
    </xdr:from>
    <xdr:to>
      <xdr:col>11</xdr:col>
      <xdr:colOff>82550</xdr:colOff>
      <xdr:row>44</xdr:row>
      <xdr:rowOff>32052</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47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16829</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56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101902</xdr:rowOff>
    </xdr:from>
    <xdr:to>
      <xdr:col>7</xdr:col>
      <xdr:colOff>31750</xdr:colOff>
      <xdr:row>44</xdr:row>
      <xdr:rowOff>32052</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47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16829</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56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経常収支比率については、分母となる経常一般財源において、臨財債が減となったものの、普通交付税・及び地方税の増が主要因となり、対前年度比</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5</a:t>
          </a:r>
          <a:r>
            <a:rPr kumimoji="1" lang="ja-JP" altLang="en-US" sz="1100">
              <a:latin typeface="ＭＳ Ｐゴシック" panose="020B0600070205080204" pitchFamily="50" charset="-128"/>
              <a:ea typeface="ＭＳ Ｐゴシック" panose="020B0600070205080204" pitchFamily="50" charset="-128"/>
            </a:rPr>
            <a:t>百万円の増加。次に分子では、経常収支比率で大きな比率を占める公債費及び補助金で減となり、分子トータルとしては、対前年度比△</a:t>
          </a:r>
          <a:r>
            <a:rPr kumimoji="1" lang="en-US" altLang="ja-JP" sz="1100">
              <a:latin typeface="ＭＳ Ｐゴシック" panose="020B0600070205080204" pitchFamily="50" charset="-128"/>
              <a:ea typeface="ＭＳ Ｐゴシック" panose="020B0600070205080204" pitchFamily="50" charset="-128"/>
            </a:rPr>
            <a:t>2.2</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40</a:t>
          </a:r>
          <a:r>
            <a:rPr kumimoji="1" lang="ja-JP" altLang="en-US" sz="1100">
              <a:latin typeface="ＭＳ Ｐゴシック" panose="020B0600070205080204" pitchFamily="50" charset="-128"/>
              <a:ea typeface="ＭＳ Ｐゴシック" panose="020B0600070205080204" pitchFamily="50" charset="-128"/>
            </a:rPr>
            <a:t>百万円の減少。</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結果、分母が増加し分子が減少したことが、経常収支比率</a:t>
          </a:r>
          <a:r>
            <a:rPr kumimoji="1" lang="en-US" altLang="ja-JP" sz="1100">
              <a:latin typeface="ＭＳ Ｐゴシック" panose="020B0600070205080204" pitchFamily="50" charset="-128"/>
              <a:ea typeface="ＭＳ Ｐゴシック" panose="020B0600070205080204" pitchFamily="50" charset="-128"/>
            </a:rPr>
            <a:t>3.4</a:t>
          </a:r>
          <a:r>
            <a:rPr kumimoji="1" lang="ja-JP" altLang="en-US" sz="1100">
              <a:latin typeface="ＭＳ Ｐゴシック" panose="020B0600070205080204" pitchFamily="50" charset="-128"/>
              <a:ea typeface="ＭＳ Ｐゴシック" panose="020B0600070205080204" pitchFamily="50" charset="-128"/>
            </a:rPr>
            <a:t>ポイントの改善につながった。今後においても大型事業における公債費負担の増等を勘案した場合、これまで以上に歳入経常一般財源の確保及び、歳出経常経費充当一般財源の抑制に努めなければならない。</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153670</xdr:rowOff>
    </xdr:from>
    <xdr:to>
      <xdr:col>23</xdr:col>
      <xdr:colOff>133350</xdr:colOff>
      <xdr:row>66</xdr:row>
      <xdr:rowOff>18204</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9926320"/>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161731</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305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18204</xdr:rowOff>
    </xdr:from>
    <xdr:to>
      <xdr:col>24</xdr:col>
      <xdr:colOff>12700</xdr:colOff>
      <xdr:row>66</xdr:row>
      <xdr:rowOff>18204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333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68597</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153670</xdr:rowOff>
    </xdr:from>
    <xdr:to>
      <xdr:col>24</xdr:col>
      <xdr:colOff>12700</xdr:colOff>
      <xdr:row>57</xdr:row>
      <xdr:rowOff>153670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92710</xdr:rowOff>
    </xdr:from>
    <xdr:to>
      <xdr:col>23</xdr:col>
      <xdr:colOff>133350</xdr:colOff>
      <xdr:row>63</xdr:row>
      <xdr:rowOff>57996</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4114800" y="10722610"/>
          <a:ext cx="838200" cy="13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134637</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764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162560</xdr:rowOff>
    </xdr:from>
    <xdr:to>
      <xdr:col>23</xdr:col>
      <xdr:colOff>184150</xdr:colOff>
      <xdr:row>63</xdr:row>
      <xdr:rowOff>92710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144992</xdr:rowOff>
    </xdr:from>
    <xdr:to>
      <xdr:col>19</xdr:col>
      <xdr:colOff>133350</xdr:colOff>
      <xdr:row>63</xdr:row>
      <xdr:rowOff>57996</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3225800" y="10774892"/>
          <a:ext cx="889000" cy="84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146473</xdr:rowOff>
    </xdr:from>
    <xdr:to>
      <xdr:col>19</xdr:col>
      <xdr:colOff>184150</xdr:colOff>
      <xdr:row>63</xdr:row>
      <xdr:rowOff>76623</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86800</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5452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144992</xdr:rowOff>
    </xdr:from>
    <xdr:to>
      <xdr:col>15</xdr:col>
      <xdr:colOff>82550</xdr:colOff>
      <xdr:row>62</xdr:row>
      <xdr:rowOff>149013</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2336800" y="10774892"/>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118321</xdr:rowOff>
    </xdr:from>
    <xdr:to>
      <xdr:col>15</xdr:col>
      <xdr:colOff>133350</xdr:colOff>
      <xdr:row>63</xdr:row>
      <xdr:rowOff>48471</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74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33248</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834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4233</xdr:rowOff>
    </xdr:from>
    <xdr:to>
      <xdr:col>11</xdr:col>
      <xdr:colOff>31750</xdr:colOff>
      <xdr:row>62</xdr:row>
      <xdr:rowOff>149013</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a:off x="1447800" y="10634133"/>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49954</xdr:rowOff>
    </xdr:from>
    <xdr:to>
      <xdr:col>11</xdr:col>
      <xdr:colOff>82550</xdr:colOff>
      <xdr:row>62</xdr:row>
      <xdr:rowOff>151554</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161731</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44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149013</xdr:rowOff>
    </xdr:from>
    <xdr:to>
      <xdr:col>7</xdr:col>
      <xdr:colOff>31750</xdr:colOff>
      <xdr:row>62</xdr:row>
      <xdr:rowOff>79163</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63940</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69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41910</xdr:rowOff>
    </xdr:from>
    <xdr:to>
      <xdr:col>23</xdr:col>
      <xdr:colOff>184150</xdr:colOff>
      <xdr:row>62</xdr:row>
      <xdr:rowOff>143510</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58437</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51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7196</xdr:rowOff>
    </xdr:from>
    <xdr:to>
      <xdr:col>19</xdr:col>
      <xdr:colOff>184150</xdr:colOff>
      <xdr:row>63</xdr:row>
      <xdr:rowOff>108796</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080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93573</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0894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94192</xdr:rowOff>
    </xdr:from>
    <xdr:to>
      <xdr:col>15</xdr:col>
      <xdr:colOff>133350</xdr:colOff>
      <xdr:row>63</xdr:row>
      <xdr:rowOff>24342</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072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34519</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0492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98213</xdr:rowOff>
    </xdr:from>
    <xdr:to>
      <xdr:col>11</xdr:col>
      <xdr:colOff>82550</xdr:colOff>
      <xdr:row>63</xdr:row>
      <xdr:rowOff>28363</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072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13140</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081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124883</xdr:rowOff>
    </xdr:from>
    <xdr:to>
      <xdr:col>7</xdr:col>
      <xdr:colOff>31750</xdr:colOff>
      <xdr:row>62</xdr:row>
      <xdr:rowOff>55033</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058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65210</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035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[221,583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人件費では、職員給が減となったものの、地域おこし協力隊の増が主要因となり、対前年度比</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百万円の増加。</a:t>
          </a:r>
        </a:p>
        <a:p>
          <a:r>
            <a:rPr kumimoji="1" lang="ja-JP" altLang="en-US" sz="1300">
              <a:latin typeface="ＭＳ Ｐゴシック" panose="020B0600070205080204" pitchFamily="50" charset="-128"/>
              <a:ea typeface="ＭＳ Ｐゴシック" panose="020B0600070205080204" pitchFamily="50" charset="-128"/>
            </a:rPr>
            <a:t>　物件費では、ふるさと納税事業等が増となったものの、龍馬チャレンジ事業の減が主要因となり、対前年度比△</a:t>
          </a:r>
          <a:r>
            <a:rPr kumimoji="1" lang="en-US" altLang="ja-JP" sz="1300">
              <a:latin typeface="ＭＳ Ｐゴシック" panose="020B0600070205080204" pitchFamily="50" charset="-128"/>
              <a:ea typeface="ＭＳ Ｐゴシック" panose="020B0600070205080204" pitchFamily="50" charset="-128"/>
            </a:rPr>
            <a:t>15.3</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102</a:t>
          </a:r>
          <a:r>
            <a:rPr kumimoji="1" lang="ja-JP" altLang="en-US" sz="1300">
              <a:latin typeface="ＭＳ Ｐゴシック" panose="020B0600070205080204" pitchFamily="50" charset="-128"/>
              <a:ea typeface="ＭＳ Ｐゴシック" panose="020B0600070205080204" pitchFamily="50" charset="-128"/>
            </a:rPr>
            <a:t>万円の減少。</a:t>
          </a:r>
        </a:p>
        <a:p>
          <a:r>
            <a:rPr kumimoji="1" lang="ja-JP" altLang="en-US" sz="1300">
              <a:latin typeface="ＭＳ Ｐゴシック" panose="020B0600070205080204" pitchFamily="50" charset="-128"/>
              <a:ea typeface="ＭＳ Ｐゴシック" panose="020B0600070205080204" pitchFamily="50" charset="-128"/>
            </a:rPr>
            <a:t>　以上の結果、人件費・物件費では、対前年度比△</a:t>
          </a:r>
          <a:r>
            <a:rPr kumimoji="1" lang="en-US" altLang="ja-JP" sz="1300">
              <a:latin typeface="ＭＳ Ｐゴシック" panose="020B0600070205080204" pitchFamily="50" charset="-128"/>
              <a:ea typeface="ＭＳ Ｐゴシック" panose="020B0600070205080204" pitchFamily="50" charset="-128"/>
            </a:rPr>
            <a:t>6.1</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百万円の減となった。今後においても消耗品等の節減に努めなければならない。</a:t>
          </a: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76315</xdr:rowOff>
    </xdr:from>
    <xdr:to>
      <xdr:col>23</xdr:col>
      <xdr:colOff>133350</xdr:colOff>
      <xdr:row>90</xdr:row>
      <xdr:rowOff>27073</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963765"/>
          <a:ext cx="0" cy="14938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170600</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429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27073</xdr:rowOff>
    </xdr:from>
    <xdr:to>
      <xdr:col>24</xdr:col>
      <xdr:colOff>12700</xdr:colOff>
      <xdr:row>90</xdr:row>
      <xdr:rowOff>27073</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457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162692</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707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76315</xdr:rowOff>
    </xdr:from>
    <xdr:to>
      <xdr:col>24</xdr:col>
      <xdr:colOff>12700</xdr:colOff>
      <xdr:row>81</xdr:row>
      <xdr:rowOff>76315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963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59283</xdr:rowOff>
    </xdr:from>
    <xdr:to>
      <xdr:col>23</xdr:col>
      <xdr:colOff>133350</xdr:colOff>
      <xdr:row>83</xdr:row>
      <xdr:rowOff>117098</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flipV="1">
          <a:off x="4114800" y="14289633"/>
          <a:ext cx="838200" cy="57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83241</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43135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111164</xdr:rowOff>
    </xdr:from>
    <xdr:to>
      <xdr:col>23</xdr:col>
      <xdr:colOff>184150</xdr:colOff>
      <xdr:row>84</xdr:row>
      <xdr:rowOff>41314</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34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117098</xdr:rowOff>
    </xdr:from>
    <xdr:to>
      <xdr:col>19</xdr:col>
      <xdr:colOff>133350</xdr:colOff>
      <xdr:row>84</xdr:row>
      <xdr:rowOff>71599</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flipV="1">
          <a:off x="3225800" y="14347448"/>
          <a:ext cx="889000" cy="125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81248</xdr:rowOff>
    </xdr:from>
    <xdr:to>
      <xdr:col>19</xdr:col>
      <xdr:colOff>184150</xdr:colOff>
      <xdr:row>84</xdr:row>
      <xdr:rowOff>11398</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431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167625</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43979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132187</xdr:rowOff>
    </xdr:from>
    <xdr:to>
      <xdr:col>15</xdr:col>
      <xdr:colOff>82550</xdr:colOff>
      <xdr:row>84</xdr:row>
      <xdr:rowOff>71599</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4362537"/>
          <a:ext cx="889000" cy="110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82575</xdr:rowOff>
    </xdr:from>
    <xdr:to>
      <xdr:col>15</xdr:col>
      <xdr:colOff>133350</xdr:colOff>
      <xdr:row>84</xdr:row>
      <xdr:rowOff>12725</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431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22902</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4081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115323</xdr:rowOff>
    </xdr:from>
    <xdr:to>
      <xdr:col>11</xdr:col>
      <xdr:colOff>31750</xdr:colOff>
      <xdr:row>83</xdr:row>
      <xdr:rowOff>132187</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4174223"/>
          <a:ext cx="889000" cy="188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52471</xdr:rowOff>
    </xdr:from>
    <xdr:to>
      <xdr:col>11</xdr:col>
      <xdr:colOff>82550</xdr:colOff>
      <xdr:row>83</xdr:row>
      <xdr:rowOff>154071</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428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164248</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4051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169875</xdr:rowOff>
    </xdr:from>
    <xdr:to>
      <xdr:col>7</xdr:col>
      <xdr:colOff>31750</xdr:colOff>
      <xdr:row>83</xdr:row>
      <xdr:rowOff>100025</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422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84802</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4315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8483</xdr:rowOff>
    </xdr:from>
    <xdr:to>
      <xdr:col>23</xdr:col>
      <xdr:colOff>184150</xdr:colOff>
      <xdr:row>83</xdr:row>
      <xdr:rowOff>110083</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4238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25010</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4083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66298</xdr:rowOff>
    </xdr:from>
    <xdr:to>
      <xdr:col>19</xdr:col>
      <xdr:colOff>184150</xdr:colOff>
      <xdr:row>83</xdr:row>
      <xdr:rowOff>167898</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4296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6625</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4065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20799</xdr:rowOff>
    </xdr:from>
    <xdr:to>
      <xdr:col>15</xdr:col>
      <xdr:colOff>133350</xdr:colOff>
      <xdr:row>84</xdr:row>
      <xdr:rowOff>122399</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4422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107176</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4508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81387</xdr:rowOff>
    </xdr:from>
    <xdr:to>
      <xdr:col>11</xdr:col>
      <xdr:colOff>82550</xdr:colOff>
      <xdr:row>84</xdr:row>
      <xdr:rowOff>11537</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431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167764</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4398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64523</xdr:rowOff>
    </xdr:from>
    <xdr:to>
      <xdr:col>7</xdr:col>
      <xdr:colOff>31750</xdr:colOff>
      <xdr:row>82</xdr:row>
      <xdr:rowOff>166123</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4123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4850</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3892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類似団体平均値を</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ポイント上回っているものの、全国町村平均よりは下回っている。今後においても、国家公務員の給与制度を基本として運用し、適正な給与水準の維持に努める。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51102</xdr:rowOff>
    </xdr:from>
    <xdr:to>
      <xdr:col>81</xdr:col>
      <xdr:colOff>44450</xdr:colOff>
      <xdr:row>89</xdr:row>
      <xdr:rowOff>35379</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18000" y="13938552"/>
          <a:ext cx="0" cy="13558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137479</xdr:rowOff>
    </xdr:from>
    <xdr:ext cx="762000" cy="259045"/>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68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51102</xdr:rowOff>
    </xdr:from>
    <xdr:to>
      <xdr:col>81</xdr:col>
      <xdr:colOff>133350</xdr:colOff>
      <xdr:row>81</xdr:row>
      <xdr:rowOff>51102</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393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9677</xdr:rowOff>
    </xdr:from>
    <xdr:to>
      <xdr:col>81</xdr:col>
      <xdr:colOff>44450</xdr:colOff>
      <xdr:row>86</xdr:row>
      <xdr:rowOff>44148</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6179800" y="14754377"/>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77911</xdr:rowOff>
    </xdr:from>
    <xdr:ext cx="762000" cy="259045"/>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4479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9672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44148</xdr:rowOff>
    </xdr:from>
    <xdr:to>
      <xdr:col>77</xdr:col>
      <xdr:colOff>44450</xdr:colOff>
      <xdr:row>86</xdr:row>
      <xdr:rowOff>101600</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5290800" y="14788848"/>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26912</xdr:rowOff>
    </xdr:from>
    <xdr:to>
      <xdr:col>77</xdr:col>
      <xdr:colOff>95250</xdr:colOff>
      <xdr:row>85</xdr:row>
      <xdr:rowOff>128512</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129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138689</xdr:rowOff>
    </xdr:from>
    <xdr:ext cx="7366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798800" y="143690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78618</xdr:rowOff>
    </xdr:from>
    <xdr:to>
      <xdr:col>72</xdr:col>
      <xdr:colOff>203200</xdr:colOff>
      <xdr:row>86</xdr:row>
      <xdr:rowOff>101600</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4401800" y="14823318"/>
          <a:ext cx="889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26912</xdr:rowOff>
    </xdr:from>
    <xdr:to>
      <xdr:col>73</xdr:col>
      <xdr:colOff>44450</xdr:colOff>
      <xdr:row>85</xdr:row>
      <xdr:rowOff>128512</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5240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138689</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9800" y="1436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112184</xdr:rowOff>
    </xdr:from>
    <xdr:to>
      <xdr:col>68</xdr:col>
      <xdr:colOff>152400</xdr:colOff>
      <xdr:row>86</xdr:row>
      <xdr:rowOff>78618</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a:off x="13512800" y="14685434"/>
          <a:ext cx="889000" cy="137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26912</xdr:rowOff>
    </xdr:from>
    <xdr:to>
      <xdr:col>68</xdr:col>
      <xdr:colOff>203200</xdr:colOff>
      <xdr:row>85</xdr:row>
      <xdr:rowOff>128512</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4351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138689</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36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38402</xdr:rowOff>
    </xdr:from>
    <xdr:to>
      <xdr:col>64</xdr:col>
      <xdr:colOff>152400</xdr:colOff>
      <xdr:row>85</xdr:row>
      <xdr:rowOff>140002</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3462000" y="1461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150179</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380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130327</xdr:rowOff>
    </xdr:from>
    <xdr:to>
      <xdr:col>81</xdr:col>
      <xdr:colOff>95250</xdr:colOff>
      <xdr:row>86</xdr:row>
      <xdr:rowOff>60477</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967200" y="14703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102404</xdr:rowOff>
    </xdr:from>
    <xdr:ext cx="762000" cy="259045"/>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7106900" y="14675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164798</xdr:rowOff>
    </xdr:from>
    <xdr:to>
      <xdr:col>77</xdr:col>
      <xdr:colOff>95250</xdr:colOff>
      <xdr:row>86</xdr:row>
      <xdr:rowOff>94948</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129000" y="1473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79725</xdr:rowOff>
    </xdr:from>
    <xdr:ext cx="7366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8800" y="14824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50800</xdr:rowOff>
    </xdr:from>
    <xdr:to>
      <xdr:col>73</xdr:col>
      <xdr:colOff>44450</xdr:colOff>
      <xdr:row>86</xdr:row>
      <xdr:rowOff>152400</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5240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137177</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9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27818</xdr:rowOff>
    </xdr:from>
    <xdr:to>
      <xdr:col>68</xdr:col>
      <xdr:colOff>203200</xdr:colOff>
      <xdr:row>86</xdr:row>
      <xdr:rowOff>129418</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4351000" y="14772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114195</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4858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61384</xdr:rowOff>
    </xdr:from>
    <xdr:to>
      <xdr:col>64</xdr:col>
      <xdr:colOff>152400</xdr:colOff>
      <xdr:row>85</xdr:row>
      <xdr:rowOff>162984</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3462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147761</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類似団体平均値を下回っている状況ではあるが、今後も日高村集中改革プランをもとに住民サービスの低下とならないよう計画的な職員採用を行いながら、適正な定員管理に努める。</a:t>
          </a: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a:extLst>
            <a:ext uri="{FF2B5EF4-FFF2-40B4-BE49-F238E27FC236}">
              <a16:creationId xmlns:a16="http://schemas.microsoft.com/office/drawing/2014/main" id="{00000000-0008-0000-0300-00003D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142156</xdr:rowOff>
    </xdr:from>
    <xdr:to>
      <xdr:col>81</xdr:col>
      <xdr:colOff>44450</xdr:colOff>
      <xdr:row>67</xdr:row>
      <xdr:rowOff>22902</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7018000" y="10257706"/>
          <a:ext cx="0" cy="12523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166429</xdr:rowOff>
    </xdr:from>
    <xdr:ext cx="762000" cy="259045"/>
    <xdr:sp macro="" textlink="">
      <xdr:nvSpPr>
        <xdr:cNvPr id="319" name="定員管理の状況最小値テキスト">
          <a:extLst>
            <a:ext uri="{FF2B5EF4-FFF2-40B4-BE49-F238E27FC236}">
              <a16:creationId xmlns:a16="http://schemas.microsoft.com/office/drawing/2014/main" id="{00000000-0008-0000-0300-00003F010000}"/>
            </a:ext>
          </a:extLst>
        </xdr:cNvPr>
        <xdr:cNvSpPr txBox="1"/>
      </xdr:nvSpPr>
      <xdr:spPr>
        <a:xfrm>
          <a:off x="17106900" y="11482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22902</xdr:rowOff>
    </xdr:from>
    <xdr:to>
      <xdr:col>81</xdr:col>
      <xdr:colOff>133350</xdr:colOff>
      <xdr:row>67</xdr:row>
      <xdr:rowOff>22902</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1510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57083</xdr:rowOff>
    </xdr:from>
    <xdr:ext cx="762000" cy="259045"/>
    <xdr:sp macro="" textlink="">
      <xdr:nvSpPr>
        <xdr:cNvPr id="321" name="定員管理の状況最大値テキスト">
          <a:extLst>
            <a:ext uri="{FF2B5EF4-FFF2-40B4-BE49-F238E27FC236}">
              <a16:creationId xmlns:a16="http://schemas.microsoft.com/office/drawing/2014/main" id="{00000000-0008-0000-0300-000041010000}"/>
            </a:ext>
          </a:extLst>
        </xdr:cNvPr>
        <xdr:cNvSpPr txBox="1"/>
      </xdr:nvSpPr>
      <xdr:spPr>
        <a:xfrm>
          <a:off x="17106900" y="10001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142156</xdr:rowOff>
    </xdr:from>
    <xdr:to>
      <xdr:col>81</xdr:col>
      <xdr:colOff>133350</xdr:colOff>
      <xdr:row>59</xdr:row>
      <xdr:rowOff>142156</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929100" y="10257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18711</xdr:rowOff>
    </xdr:from>
    <xdr:to>
      <xdr:col>81</xdr:col>
      <xdr:colOff>44450</xdr:colOff>
      <xdr:row>62</xdr:row>
      <xdr:rowOff>25950</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flipV="1">
          <a:off x="16179800" y="10648611"/>
          <a:ext cx="8382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160503</xdr:rowOff>
    </xdr:from>
    <xdr:ext cx="762000" cy="259045"/>
    <xdr:sp macro="" textlink="">
      <xdr:nvSpPr>
        <xdr:cNvPr id="324" name="定員管理の状況平均値テキスト">
          <a:extLst>
            <a:ext uri="{FF2B5EF4-FFF2-40B4-BE49-F238E27FC236}">
              <a16:creationId xmlns:a16="http://schemas.microsoft.com/office/drawing/2014/main" id="{00000000-0008-0000-0300-000044010000}"/>
            </a:ext>
          </a:extLst>
        </xdr:cNvPr>
        <xdr:cNvSpPr txBox="1"/>
      </xdr:nvSpPr>
      <xdr:spPr>
        <a:xfrm>
          <a:off x="17106900" y="106189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16976</xdr:rowOff>
    </xdr:from>
    <xdr:to>
      <xdr:col>81</xdr:col>
      <xdr:colOff>95250</xdr:colOff>
      <xdr:row>62</xdr:row>
      <xdr:rowOff>118576</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967200" y="10646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1016</xdr:rowOff>
    </xdr:from>
    <xdr:to>
      <xdr:col>77</xdr:col>
      <xdr:colOff>44450</xdr:colOff>
      <xdr:row>62</xdr:row>
      <xdr:rowOff>25950</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5290800" y="10630916"/>
          <a:ext cx="889000" cy="24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14563</xdr:rowOff>
    </xdr:from>
    <xdr:to>
      <xdr:col>77</xdr:col>
      <xdr:colOff>95250</xdr:colOff>
      <xdr:row>62</xdr:row>
      <xdr:rowOff>116163</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6129000" y="106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100940</xdr:rowOff>
    </xdr:from>
    <xdr:ext cx="7366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798800" y="10730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92032</xdr:rowOff>
    </xdr:from>
    <xdr:to>
      <xdr:col>72</xdr:col>
      <xdr:colOff>203200</xdr:colOff>
      <xdr:row>62</xdr:row>
      <xdr:rowOff>1016</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4401800" y="10550482"/>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19389</xdr:rowOff>
    </xdr:from>
    <xdr:to>
      <xdr:col>73</xdr:col>
      <xdr:colOff>44450</xdr:colOff>
      <xdr:row>62</xdr:row>
      <xdr:rowOff>120989</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5240000" y="1064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105766</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909800" y="10735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79163</xdr:rowOff>
    </xdr:from>
    <xdr:to>
      <xdr:col>68</xdr:col>
      <xdr:colOff>152400</xdr:colOff>
      <xdr:row>61</xdr:row>
      <xdr:rowOff>92032</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3512800" y="10537613"/>
          <a:ext cx="889000" cy="1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160274</xdr:rowOff>
    </xdr:from>
    <xdr:to>
      <xdr:col>68</xdr:col>
      <xdr:colOff>203200</xdr:colOff>
      <xdr:row>62</xdr:row>
      <xdr:rowOff>90424</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43510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75201</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020800" y="1070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130514</xdr:rowOff>
    </xdr:from>
    <xdr:to>
      <xdr:col>64</xdr:col>
      <xdr:colOff>152400</xdr:colOff>
      <xdr:row>62</xdr:row>
      <xdr:rowOff>60664</xdr:rowOff>
    </xdr:to>
    <xdr:sp macro="" textlink="">
      <xdr:nvSpPr>
        <xdr:cNvPr id="335" name="フローチャート: 判断 334">
          <a:extLst>
            <a:ext uri="{FF2B5EF4-FFF2-40B4-BE49-F238E27FC236}">
              <a16:creationId xmlns:a16="http://schemas.microsoft.com/office/drawing/2014/main" id="{00000000-0008-0000-0300-00004F010000}"/>
            </a:ext>
          </a:extLst>
        </xdr:cNvPr>
        <xdr:cNvSpPr/>
      </xdr:nvSpPr>
      <xdr:spPr>
        <a:xfrm>
          <a:off x="13462000" y="105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45441</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131800" y="106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139361</xdr:rowOff>
    </xdr:from>
    <xdr:to>
      <xdr:col>81</xdr:col>
      <xdr:colOff>95250</xdr:colOff>
      <xdr:row>62</xdr:row>
      <xdr:rowOff>69511</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967200" y="10597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155888</xdr:rowOff>
    </xdr:from>
    <xdr:ext cx="762000" cy="259045"/>
    <xdr:sp macro="" textlink="">
      <xdr:nvSpPr>
        <xdr:cNvPr id="343" name="定員管理の状況該当値テキスト">
          <a:extLst>
            <a:ext uri="{FF2B5EF4-FFF2-40B4-BE49-F238E27FC236}">
              <a16:creationId xmlns:a16="http://schemas.microsoft.com/office/drawing/2014/main" id="{00000000-0008-0000-0300-000057010000}"/>
            </a:ext>
          </a:extLst>
        </xdr:cNvPr>
        <xdr:cNvSpPr txBox="1"/>
      </xdr:nvSpPr>
      <xdr:spPr>
        <a:xfrm>
          <a:off x="17106900" y="10442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146600</xdr:rowOff>
    </xdr:from>
    <xdr:to>
      <xdr:col>77</xdr:col>
      <xdr:colOff>95250</xdr:colOff>
      <xdr:row>62</xdr:row>
      <xdr:rowOff>76750</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6129000" y="1060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86927</xdr:rowOff>
    </xdr:from>
    <xdr:ext cx="7366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5798800" y="10373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121666</xdr:rowOff>
    </xdr:from>
    <xdr:to>
      <xdr:col>73</xdr:col>
      <xdr:colOff>44450</xdr:colOff>
      <xdr:row>62</xdr:row>
      <xdr:rowOff>51816</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5240000" y="1058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61993</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909800" y="1034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41232</xdr:rowOff>
    </xdr:from>
    <xdr:to>
      <xdr:col>68</xdr:col>
      <xdr:colOff>203200</xdr:colOff>
      <xdr:row>61</xdr:row>
      <xdr:rowOff>142832</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4351000" y="10499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153009</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4020800" y="10268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28363</xdr:rowOff>
    </xdr:from>
    <xdr:to>
      <xdr:col>64</xdr:col>
      <xdr:colOff>152400</xdr:colOff>
      <xdr:row>61</xdr:row>
      <xdr:rowOff>129963</xdr:rowOff>
    </xdr:to>
    <xdr:sp macro="" textlink="">
      <xdr:nvSpPr>
        <xdr:cNvPr id="350" name="楕円 349">
          <a:extLst>
            <a:ext uri="{FF2B5EF4-FFF2-40B4-BE49-F238E27FC236}">
              <a16:creationId xmlns:a16="http://schemas.microsoft.com/office/drawing/2014/main" id="{00000000-0008-0000-0300-00005E010000}"/>
            </a:ext>
          </a:extLst>
        </xdr:cNvPr>
        <xdr:cNvSpPr/>
      </xdr:nvSpPr>
      <xdr:spPr>
        <a:xfrm>
          <a:off x="13462000" y="1048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140140</xdr:rowOff>
    </xdr:from>
    <xdr:ext cx="762000" cy="259045"/>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131800" y="1025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元利償還金において、対前年度比△</a:t>
          </a:r>
          <a:r>
            <a:rPr kumimoji="1" lang="en-US" altLang="ja-JP" sz="1300">
              <a:latin typeface="ＭＳ Ｐゴシック" panose="020B0600070205080204" pitchFamily="50" charset="-128"/>
              <a:ea typeface="ＭＳ Ｐゴシック" panose="020B0600070205080204" pitchFamily="50" charset="-128"/>
            </a:rPr>
            <a:t>5.3%</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百万の減となり、一時的に比率の改善につながった。現在では交付税算入のある起債を積極的に借入れ事業を実施しており、現在進行中の「治水対策事業」・「庁舎建設事業」等の大型事業の実施による借入と合せて、本比率は上昇していくことが予想され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104987</xdr:rowOff>
    </xdr:from>
    <xdr:to>
      <xdr:col>81</xdr:col>
      <xdr:colOff>44450</xdr:colOff>
      <xdr:row>44</xdr:row>
      <xdr:rowOff>60537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277187"/>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32614</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576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60537</xdr:rowOff>
    </xdr:from>
    <xdr:to>
      <xdr:col>81</xdr:col>
      <xdr:colOff>133350</xdr:colOff>
      <xdr:row>44</xdr:row>
      <xdr:rowOff>60537</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604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19914</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6020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104987</xdr:rowOff>
    </xdr:from>
    <xdr:to>
      <xdr:col>81</xdr:col>
      <xdr:colOff>133350</xdr:colOff>
      <xdr:row>36</xdr:row>
      <xdr:rowOff>104987</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277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22437</xdr:rowOff>
    </xdr:from>
    <xdr:to>
      <xdr:col>81</xdr:col>
      <xdr:colOff>44450</xdr:colOff>
      <xdr:row>40</xdr:row>
      <xdr:rowOff>30480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6179800" y="6880437"/>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123207</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809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151130</xdr:rowOff>
    </xdr:from>
    <xdr:to>
      <xdr:col>81</xdr:col>
      <xdr:colOff>95250</xdr:colOff>
      <xdr:row>40</xdr:row>
      <xdr:rowOff>81280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153670</xdr:rowOff>
    </xdr:from>
    <xdr:to>
      <xdr:col>77</xdr:col>
      <xdr:colOff>44450</xdr:colOff>
      <xdr:row>40</xdr:row>
      <xdr:rowOff>30480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5290800" y="684022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135044</xdr:rowOff>
    </xdr:from>
    <xdr:to>
      <xdr:col>77</xdr:col>
      <xdr:colOff>95250</xdr:colOff>
      <xdr:row>40</xdr:row>
      <xdr:rowOff>65194</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75371</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590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97367</xdr:rowOff>
    </xdr:from>
    <xdr:to>
      <xdr:col>72</xdr:col>
      <xdr:colOff>203200</xdr:colOff>
      <xdr:row>39</xdr:row>
      <xdr:rowOff>153670</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4401800" y="6783917"/>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127000</xdr:rowOff>
    </xdr:from>
    <xdr:to>
      <xdr:col>73</xdr:col>
      <xdr:colOff>44450</xdr:colOff>
      <xdr:row>40</xdr:row>
      <xdr:rowOff>57150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41927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89323</xdr:rowOff>
    </xdr:from>
    <xdr:to>
      <xdr:col>68</xdr:col>
      <xdr:colOff>152400</xdr:colOff>
      <xdr:row>39</xdr:row>
      <xdr:rowOff>97367</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a:off x="13512800" y="677587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135044</xdr:rowOff>
    </xdr:from>
    <xdr:to>
      <xdr:col>68</xdr:col>
      <xdr:colOff>203200</xdr:colOff>
      <xdr:row>40</xdr:row>
      <xdr:rowOff>65194</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49971</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9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143087</xdr:rowOff>
    </xdr:from>
    <xdr:to>
      <xdr:col>64</xdr:col>
      <xdr:colOff>152400</xdr:colOff>
      <xdr:row>40</xdr:row>
      <xdr:rowOff>73237</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682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58014</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91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143087</xdr:rowOff>
    </xdr:from>
    <xdr:to>
      <xdr:col>81</xdr:col>
      <xdr:colOff>95250</xdr:colOff>
      <xdr:row>40</xdr:row>
      <xdr:rowOff>73237</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682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159614</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674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151130</xdr:rowOff>
    </xdr:from>
    <xdr:to>
      <xdr:col>77</xdr:col>
      <xdr:colOff>95250</xdr:colOff>
      <xdr:row>40</xdr:row>
      <xdr:rowOff>81280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66057</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6924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102870</xdr:rowOff>
    </xdr:from>
    <xdr:to>
      <xdr:col>73</xdr:col>
      <xdr:colOff>44450</xdr:colOff>
      <xdr:row>40</xdr:row>
      <xdr:rowOff>33020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43197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655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46567</xdr:rowOff>
    </xdr:from>
    <xdr:to>
      <xdr:col>68</xdr:col>
      <xdr:colOff>203200</xdr:colOff>
      <xdr:row>39</xdr:row>
      <xdr:rowOff>148167</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158344</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65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38523</xdr:rowOff>
    </xdr:from>
    <xdr:to>
      <xdr:col>64</xdr:col>
      <xdr:colOff>152400</xdr:colOff>
      <xdr:row>39</xdr:row>
      <xdr:rowOff>140123</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672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150300</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649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庁舎建設事業を起因とする基金繰入金により、充当可能基金残高が減少したことにより、対前年度比</a:t>
          </a:r>
          <a:r>
            <a:rPr kumimoji="1" lang="en-US" altLang="ja-JP" sz="1300">
              <a:latin typeface="ＭＳ Ｐゴシック" panose="020B0600070205080204" pitchFamily="50" charset="-128"/>
              <a:ea typeface="ＭＳ Ｐゴシック" panose="020B0600070205080204" pitchFamily="50" charset="-128"/>
            </a:rPr>
            <a:t>31.2</a:t>
          </a:r>
          <a:r>
            <a:rPr kumimoji="1" lang="ja-JP" altLang="en-US" sz="1300">
              <a:latin typeface="ＭＳ Ｐゴシック" panose="020B0600070205080204" pitchFamily="50" charset="-128"/>
              <a:ea typeface="ＭＳ Ｐゴシック" panose="020B0600070205080204" pitchFamily="50" charset="-128"/>
            </a:rPr>
            <a:t>ポイント悪化となった。</a:t>
          </a:r>
        </a:p>
        <a:p>
          <a:r>
            <a:rPr kumimoji="1" lang="ja-JP" altLang="en-US" sz="1300">
              <a:latin typeface="ＭＳ Ｐゴシック" panose="020B0600070205080204" pitchFamily="50" charset="-128"/>
              <a:ea typeface="ＭＳ Ｐゴシック" panose="020B0600070205080204" pitchFamily="50" charset="-128"/>
            </a:rPr>
            <a:t>　現在では交付税算入のある起債を積極的に借入れ事業を実施しているが、現在進行中の「治水対策事業」・「庁舎建設事業」等の大型事業による借入れにより、本比率は上昇していくことが予想されている。</a:t>
          </a: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148234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451100"/>
          <a:ext cx="0" cy="14690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120311</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89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148234</xdr:rowOff>
    </xdr:from>
    <xdr:to>
      <xdr:col>81</xdr:col>
      <xdr:colOff>133350</xdr:colOff>
      <xdr:row>22</xdr:row>
      <xdr:rowOff>148234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920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2963</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4032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30886</xdr:rowOff>
    </xdr:from>
    <xdr:to>
      <xdr:col>81</xdr:col>
      <xdr:colOff>95250</xdr:colOff>
      <xdr:row>14</xdr:row>
      <xdr:rowOff>132486</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43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74320</xdr:rowOff>
    </xdr:from>
    <xdr:to>
      <xdr:col>77</xdr:col>
      <xdr:colOff>95250</xdr:colOff>
      <xdr:row>15</xdr:row>
      <xdr:rowOff>4470</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47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14647</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243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54407</xdr:rowOff>
    </xdr:from>
    <xdr:to>
      <xdr:col>73</xdr:col>
      <xdr:colOff>44450</xdr:colOff>
      <xdr:row>15</xdr:row>
      <xdr:rowOff>156007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62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166184</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39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73711</xdr:rowOff>
    </xdr:from>
    <xdr:to>
      <xdr:col>68</xdr:col>
      <xdr:colOff>203200</xdr:colOff>
      <xdr:row>16</xdr:row>
      <xdr:rowOff>3861</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64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14038</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41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89154</xdr:rowOff>
    </xdr:from>
    <xdr:to>
      <xdr:col>64</xdr:col>
      <xdr:colOff>152400</xdr:colOff>
      <xdr:row>16</xdr:row>
      <xdr:rowOff>19304</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66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29481</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42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高知県日高村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5,008
4,990
44.85
4,958,550
4,592,971
36,379
2,007,180
3,832,195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前年度と比較すると</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改善している。主要因としては、再任用職員が増となったものの、職員給において、事業費支弁への振替え増により、経常経費充当一般財源が減となった結果である。今後においても退職不補充・昇給延伸による人件費の抑制により、改善されてきた適正な水準を維持していく必要があ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127000</xdr:rowOff>
    </xdr:from>
    <xdr:to>
      <xdr:col>24</xdr:col>
      <xdr:colOff>25400</xdr:colOff>
      <xdr:row>40</xdr:row>
      <xdr:rowOff>76708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56300"/>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48785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0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76708</xdr:rowOff>
    </xdr:from>
    <xdr:to>
      <xdr:col>24</xdr:col>
      <xdr:colOff>114300</xdr:colOff>
      <xdr:row>40</xdr:row>
      <xdr:rowOff>76708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34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41927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127000</xdr:rowOff>
    </xdr:from>
    <xdr:to>
      <xdr:col>24</xdr:col>
      <xdr:colOff>114300</xdr:colOff>
      <xdr:row>34</xdr:row>
      <xdr:rowOff>127000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56134</xdr:rowOff>
    </xdr:from>
    <xdr:to>
      <xdr:col>24</xdr:col>
      <xdr:colOff>25400</xdr:colOff>
      <xdr:row>37</xdr:row>
      <xdr:rowOff>69850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399784"/>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18559</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362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46482</xdr:rowOff>
    </xdr:from>
    <xdr:to>
      <xdr:col>24</xdr:col>
      <xdr:colOff>76200</xdr:colOff>
      <xdr:row>37</xdr:row>
      <xdr:rowOff>148082</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56134</xdr:rowOff>
    </xdr:from>
    <xdr:to>
      <xdr:col>19</xdr:col>
      <xdr:colOff>187325</xdr:colOff>
      <xdr:row>37</xdr:row>
      <xdr:rowOff>69850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39978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37338</xdr:rowOff>
    </xdr:from>
    <xdr:to>
      <xdr:col>20</xdr:col>
      <xdr:colOff>38100</xdr:colOff>
      <xdr:row>37</xdr:row>
      <xdr:rowOff>138938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123715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467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56134</xdr:rowOff>
    </xdr:from>
    <xdr:to>
      <xdr:col>15</xdr:col>
      <xdr:colOff>98425</xdr:colOff>
      <xdr:row>37</xdr:row>
      <xdr:rowOff>65278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39978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51054</xdr:rowOff>
    </xdr:from>
    <xdr:to>
      <xdr:col>15</xdr:col>
      <xdr:colOff>149225</xdr:colOff>
      <xdr:row>37</xdr:row>
      <xdr:rowOff>152654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137431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10414</xdr:rowOff>
    </xdr:from>
    <xdr:to>
      <xdr:col>11</xdr:col>
      <xdr:colOff>9525</xdr:colOff>
      <xdr:row>37</xdr:row>
      <xdr:rowOff>65278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35406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41910</xdr:rowOff>
    </xdr:from>
    <xdr:to>
      <xdr:col>11</xdr:col>
      <xdr:colOff>60325</xdr:colOff>
      <xdr:row>37</xdr:row>
      <xdr:rowOff>143510</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128287</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28194</xdr:rowOff>
    </xdr:from>
    <xdr:to>
      <xdr:col>6</xdr:col>
      <xdr:colOff>171450</xdr:colOff>
      <xdr:row>37</xdr:row>
      <xdr:rowOff>129794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114571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5334</xdr:rowOff>
    </xdr:from>
    <xdr:to>
      <xdr:col>24</xdr:col>
      <xdr:colOff>76200</xdr:colOff>
      <xdr:row>37</xdr:row>
      <xdr:rowOff>106934</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21861</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194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19050</xdr:rowOff>
    </xdr:from>
    <xdr:to>
      <xdr:col>20</xdr:col>
      <xdr:colOff>38100</xdr:colOff>
      <xdr:row>37</xdr:row>
      <xdr:rowOff>120650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130827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5334</xdr:rowOff>
    </xdr:from>
    <xdr:to>
      <xdr:col>15</xdr:col>
      <xdr:colOff>149225</xdr:colOff>
      <xdr:row>37</xdr:row>
      <xdr:rowOff>106934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117111</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117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14478</xdr:rowOff>
    </xdr:from>
    <xdr:to>
      <xdr:col>11</xdr:col>
      <xdr:colOff>60325</xdr:colOff>
      <xdr:row>37</xdr:row>
      <xdr:rowOff>116078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126255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12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131064</xdr:rowOff>
    </xdr:from>
    <xdr:to>
      <xdr:col>6</xdr:col>
      <xdr:colOff>171450</xdr:colOff>
      <xdr:row>37</xdr:row>
      <xdr:rowOff>61214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71391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前年度と比較すると</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ポイント悪化となった。主要因としては、一般管理費、非常備消防費等の増により、経常経費充当一般財源が対前年度比</a:t>
          </a:r>
          <a:r>
            <a:rPr kumimoji="1" lang="en-US" altLang="ja-JP" sz="1300">
              <a:latin typeface="ＭＳ Ｐゴシック" panose="020B0600070205080204" pitchFamily="50" charset="-128"/>
              <a:ea typeface="ＭＳ Ｐゴシック" panose="020B0600070205080204" pitchFamily="50" charset="-128"/>
            </a:rPr>
            <a:t>3.3%</a:t>
          </a:r>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百万円の増加となった。今後とも引き続きコスト意識を持ち、経常的物件費の抑制に努める。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5" name="物件費グラフ枠">
          <a:extLst>
            <a:ext uri="{FF2B5EF4-FFF2-40B4-BE49-F238E27FC236}">
              <a16:creationId xmlns:a16="http://schemas.microsoft.com/office/drawing/2014/main" id="{00000000-0008-0000-0400-000073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35560</xdr:rowOff>
    </xdr:from>
    <xdr:to>
      <xdr:col>82</xdr:col>
      <xdr:colOff>107950</xdr:colOff>
      <xdr:row>20</xdr:row>
      <xdr:rowOff>144145</xdr:rowOff>
    </xdr:to>
    <xdr:cxnSp macro="">
      <xdr:nvCxnSpPr>
        <xdr:cNvPr id="116" name="直線コネクタ 115">
          <a:extLst>
            <a:ext uri="{FF2B5EF4-FFF2-40B4-BE49-F238E27FC236}">
              <a16:creationId xmlns:a16="http://schemas.microsoft.com/office/drawing/2014/main" id="{00000000-0008-0000-0400-000074000000}"/>
            </a:ext>
          </a:extLst>
        </xdr:cNvPr>
        <xdr:cNvCxnSpPr/>
      </xdr:nvCxnSpPr>
      <xdr:spPr>
        <a:xfrm flipV="1">
          <a:off x="16510000" y="2264410"/>
          <a:ext cx="0" cy="1308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116222</xdr:rowOff>
    </xdr:from>
    <xdr:ext cx="762000" cy="259045"/>
    <xdr:sp macro="" textlink="">
      <xdr:nvSpPr>
        <xdr:cNvPr id="117" name="物件費最小値テキスト">
          <a:extLst>
            <a:ext uri="{FF2B5EF4-FFF2-40B4-BE49-F238E27FC236}">
              <a16:creationId xmlns:a16="http://schemas.microsoft.com/office/drawing/2014/main" id="{00000000-0008-0000-0400-000075000000}"/>
            </a:ext>
          </a:extLst>
        </xdr:cNvPr>
        <xdr:cNvSpPr txBox="1"/>
      </xdr:nvSpPr>
      <xdr:spPr>
        <a:xfrm>
          <a:off x="16598900" y="3545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144145</xdr:rowOff>
    </xdr:from>
    <xdr:to>
      <xdr:col>82</xdr:col>
      <xdr:colOff>196850</xdr:colOff>
      <xdr:row>20</xdr:row>
      <xdr:rowOff>144145</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a:off x="16421100" y="3573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121937</xdr:rowOff>
    </xdr:from>
    <xdr:ext cx="762000" cy="259045"/>
    <xdr:sp macro="" textlink="">
      <xdr:nvSpPr>
        <xdr:cNvPr id="119" name="物件費最大値テキスト">
          <a:extLst>
            <a:ext uri="{FF2B5EF4-FFF2-40B4-BE49-F238E27FC236}">
              <a16:creationId xmlns:a16="http://schemas.microsoft.com/office/drawing/2014/main" id="{00000000-0008-0000-0400-000077000000}"/>
            </a:ext>
          </a:extLst>
        </xdr:cNvPr>
        <xdr:cNvSpPr txBox="1"/>
      </xdr:nvSpPr>
      <xdr:spPr>
        <a:xfrm>
          <a:off x="16598900" y="2007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35560</xdr:rowOff>
    </xdr:from>
    <xdr:to>
      <xdr:col>82</xdr:col>
      <xdr:colOff>196850</xdr:colOff>
      <xdr:row>13</xdr:row>
      <xdr:rowOff>35560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2264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132715</xdr:rowOff>
    </xdr:from>
    <xdr:to>
      <xdr:col>82</xdr:col>
      <xdr:colOff>107950</xdr:colOff>
      <xdr:row>14</xdr:row>
      <xdr:rowOff>144145</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5671800" y="2533015"/>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31132</xdr:rowOff>
    </xdr:from>
    <xdr:ext cx="762000" cy="259045"/>
    <xdr:sp macro="" textlink="">
      <xdr:nvSpPr>
        <xdr:cNvPr id="122" name="物件費平均値テキスト">
          <a:extLst>
            <a:ext uri="{FF2B5EF4-FFF2-40B4-BE49-F238E27FC236}">
              <a16:creationId xmlns:a16="http://schemas.microsoft.com/office/drawing/2014/main" id="{00000000-0008-0000-0400-00007A000000}"/>
            </a:ext>
          </a:extLst>
        </xdr:cNvPr>
        <xdr:cNvSpPr txBox="1"/>
      </xdr:nvSpPr>
      <xdr:spPr>
        <a:xfrm>
          <a:off x="16598900" y="26028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59055</xdr:rowOff>
    </xdr:from>
    <xdr:to>
      <xdr:col>82</xdr:col>
      <xdr:colOff>158750</xdr:colOff>
      <xdr:row>15</xdr:row>
      <xdr:rowOff>160655</xdr:rowOff>
    </xdr:to>
    <xdr:sp macro="" textlink="">
      <xdr:nvSpPr>
        <xdr:cNvPr id="123" name="フローチャート: 判断 122">
          <a:extLst>
            <a:ext uri="{FF2B5EF4-FFF2-40B4-BE49-F238E27FC236}">
              <a16:creationId xmlns:a16="http://schemas.microsoft.com/office/drawing/2014/main" id="{00000000-0008-0000-0400-00007B000000}"/>
            </a:ext>
          </a:extLst>
        </xdr:cNvPr>
        <xdr:cNvSpPr/>
      </xdr:nvSpPr>
      <xdr:spPr>
        <a:xfrm>
          <a:off x="16459200" y="263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86995</xdr:rowOff>
    </xdr:from>
    <xdr:to>
      <xdr:col>78</xdr:col>
      <xdr:colOff>69850</xdr:colOff>
      <xdr:row>14</xdr:row>
      <xdr:rowOff>132715</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4782800" y="248729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47625</xdr:rowOff>
    </xdr:from>
    <xdr:to>
      <xdr:col>78</xdr:col>
      <xdr:colOff>120650</xdr:colOff>
      <xdr:row>15</xdr:row>
      <xdr:rowOff>149225</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5621000" y="261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134002</xdr:rowOff>
    </xdr:from>
    <xdr:ext cx="736600" cy="259045"/>
    <xdr:sp macro="" textlink="">
      <xdr:nvSpPr>
        <xdr:cNvPr id="126" name="テキスト ボックス 125">
          <a:extLst>
            <a:ext uri="{FF2B5EF4-FFF2-40B4-BE49-F238E27FC236}">
              <a16:creationId xmlns:a16="http://schemas.microsoft.com/office/drawing/2014/main" id="{00000000-0008-0000-0400-00007E000000}"/>
            </a:ext>
          </a:extLst>
        </xdr:cNvPr>
        <xdr:cNvSpPr txBox="1"/>
      </xdr:nvSpPr>
      <xdr:spPr>
        <a:xfrm>
          <a:off x="15290800" y="2705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86995</xdr:rowOff>
    </xdr:from>
    <xdr:to>
      <xdr:col>73</xdr:col>
      <xdr:colOff>180975</xdr:colOff>
      <xdr:row>14</xdr:row>
      <xdr:rowOff>132715</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3893800" y="248729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36195</xdr:rowOff>
    </xdr:from>
    <xdr:to>
      <xdr:col>74</xdr:col>
      <xdr:colOff>31750</xdr:colOff>
      <xdr:row>15</xdr:row>
      <xdr:rowOff>137795</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4732000" y="2607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122572</xdr:rowOff>
    </xdr:from>
    <xdr:ext cx="7620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4401800" y="2694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64135</xdr:rowOff>
    </xdr:from>
    <xdr:to>
      <xdr:col>69</xdr:col>
      <xdr:colOff>92075</xdr:colOff>
      <xdr:row>14</xdr:row>
      <xdr:rowOff>132715</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3004800" y="2464435"/>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156210</xdr:rowOff>
    </xdr:from>
    <xdr:to>
      <xdr:col>69</xdr:col>
      <xdr:colOff>142875</xdr:colOff>
      <xdr:row>15</xdr:row>
      <xdr:rowOff>86360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3843000" y="255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71137</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3512800" y="2642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161925</xdr:rowOff>
    </xdr:from>
    <xdr:to>
      <xdr:col>65</xdr:col>
      <xdr:colOff>53975</xdr:colOff>
      <xdr:row>15</xdr:row>
      <xdr:rowOff>92075</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2954000" y="256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76852</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2623800" y="2648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93345</xdr:rowOff>
    </xdr:from>
    <xdr:to>
      <xdr:col>82</xdr:col>
      <xdr:colOff>158750</xdr:colOff>
      <xdr:row>15</xdr:row>
      <xdr:rowOff>23495</xdr:rowOff>
    </xdr:to>
    <xdr:sp macro="" textlink="">
      <xdr:nvSpPr>
        <xdr:cNvPr id="140" name="楕円 139">
          <a:extLst>
            <a:ext uri="{FF2B5EF4-FFF2-40B4-BE49-F238E27FC236}">
              <a16:creationId xmlns:a16="http://schemas.microsoft.com/office/drawing/2014/main" id="{00000000-0008-0000-0400-00008C000000}"/>
            </a:ext>
          </a:extLst>
        </xdr:cNvPr>
        <xdr:cNvSpPr/>
      </xdr:nvSpPr>
      <xdr:spPr>
        <a:xfrm>
          <a:off x="16459200" y="249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109872</xdr:rowOff>
    </xdr:from>
    <xdr:ext cx="762000" cy="259045"/>
    <xdr:sp macro="" textlink="">
      <xdr:nvSpPr>
        <xdr:cNvPr id="141" name="物件費該当値テキスト">
          <a:extLst>
            <a:ext uri="{FF2B5EF4-FFF2-40B4-BE49-F238E27FC236}">
              <a16:creationId xmlns:a16="http://schemas.microsoft.com/office/drawing/2014/main" id="{00000000-0008-0000-0400-00008D000000}"/>
            </a:ext>
          </a:extLst>
        </xdr:cNvPr>
        <xdr:cNvSpPr txBox="1"/>
      </xdr:nvSpPr>
      <xdr:spPr>
        <a:xfrm>
          <a:off x="16598900" y="233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81915</xdr:rowOff>
    </xdr:from>
    <xdr:to>
      <xdr:col>78</xdr:col>
      <xdr:colOff>120650</xdr:colOff>
      <xdr:row>15</xdr:row>
      <xdr:rowOff>12065</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5621000" y="248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22242</xdr:rowOff>
    </xdr:from>
    <xdr:ext cx="7366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5290800" y="2251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36195</xdr:rowOff>
    </xdr:from>
    <xdr:to>
      <xdr:col>74</xdr:col>
      <xdr:colOff>31750</xdr:colOff>
      <xdr:row>14</xdr:row>
      <xdr:rowOff>137795</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4732000" y="2436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147972</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401800" y="2205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81915</xdr:rowOff>
    </xdr:from>
    <xdr:to>
      <xdr:col>69</xdr:col>
      <xdr:colOff>142875</xdr:colOff>
      <xdr:row>15</xdr:row>
      <xdr:rowOff>12065</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3843000" y="248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22242</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3512800" y="2251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13335</xdr:rowOff>
    </xdr:from>
    <xdr:to>
      <xdr:col>65</xdr:col>
      <xdr:colOff>53975</xdr:colOff>
      <xdr:row>14</xdr:row>
      <xdr:rowOff>114935</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2954000" y="2413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125112</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623800" y="2182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0" name="正方形/長方形 149">
          <a:extLst>
            <a:ext uri="{FF2B5EF4-FFF2-40B4-BE49-F238E27FC236}">
              <a16:creationId xmlns:a16="http://schemas.microsoft.com/office/drawing/2014/main" id="{00000000-0008-0000-0400-000096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0" name="テキスト ボックス 159">
          <a:extLst>
            <a:ext uri="{FF2B5EF4-FFF2-40B4-BE49-F238E27FC236}">
              <a16:creationId xmlns:a16="http://schemas.microsoft.com/office/drawing/2014/main" id="{00000000-0008-0000-0400-0000A0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前年度と比較すると</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ポイント改善している。主要因としては、ふるさと納税を保育所運営費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単独分</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へ事業充当したことにより、一般財源が抑制された結果である。</a:t>
          </a:r>
        </a:p>
        <a:p>
          <a:r>
            <a:rPr kumimoji="1" lang="ja-JP" altLang="en-US" sz="1300">
              <a:latin typeface="ＭＳ Ｐゴシック" panose="020B0600070205080204" pitchFamily="50" charset="-128"/>
              <a:ea typeface="ＭＳ Ｐゴシック" panose="020B0600070205080204" pitchFamily="50" charset="-128"/>
            </a:rPr>
            <a:t>　今後も社会情勢により増加が予想される社会保障経費と共に本村の当比率にも注視してく必要がある。</a:t>
          </a:r>
        </a:p>
      </xdr:txBody>
    </xdr:sp>
    <xdr:clientData/>
  </xdr:twoCellAnchor>
  <xdr:oneCellAnchor>
    <xdr:from>
      <xdr:col>3</xdr:col>
      <xdr:colOff>123825</xdr:colOff>
      <xdr:row>49</xdr:row>
      <xdr:rowOff>107950</xdr:rowOff>
    </xdr:from>
    <xdr:ext cx="298543" cy="225703"/>
    <xdr:sp macro="" textlink="">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2" name="直線コネクタ 161">
          <a:extLst>
            <a:ext uri="{FF2B5EF4-FFF2-40B4-BE49-F238E27FC236}">
              <a16:creationId xmlns:a16="http://schemas.microsoft.com/office/drawing/2014/main" id="{00000000-0008-0000-0400-0000A2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7" name="扶助費グラフ枠">
          <a:extLst>
            <a:ext uri="{FF2B5EF4-FFF2-40B4-BE49-F238E27FC236}">
              <a16:creationId xmlns:a16="http://schemas.microsoft.com/office/drawing/2014/main" id="{00000000-0008-0000-0400-0000B1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60</xdr:row>
      <xdr:rowOff>132443</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flipV="1">
          <a:off x="4826000" y="9156700"/>
          <a:ext cx="0" cy="1262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79" name="扶助費最小値テキスト">
          <a:extLst>
            <a:ext uri="{FF2B5EF4-FFF2-40B4-BE49-F238E27FC236}">
              <a16:creationId xmlns:a16="http://schemas.microsoft.com/office/drawing/2014/main" id="{00000000-0008-0000-0400-0000B3000000}"/>
            </a:ext>
          </a:extLst>
        </xdr:cNvPr>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1" name="扶助費最大値テキスト">
          <a:extLst>
            <a:ext uri="{FF2B5EF4-FFF2-40B4-BE49-F238E27FC236}">
              <a16:creationId xmlns:a16="http://schemas.microsoft.com/office/drawing/2014/main" id="{00000000-0008-0000-0400-0000B5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9978</xdr:rowOff>
    </xdr:from>
    <xdr:to>
      <xdr:col>24</xdr:col>
      <xdr:colOff>25400</xdr:colOff>
      <xdr:row>55</xdr:row>
      <xdr:rowOff>53522</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3987800" y="9439728"/>
          <a:ext cx="8382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105427</xdr:rowOff>
    </xdr:from>
    <xdr:ext cx="762000" cy="259045"/>
    <xdr:sp macro="" textlink="">
      <xdr:nvSpPr>
        <xdr:cNvPr id="184" name="扶助費平均値テキスト">
          <a:extLst>
            <a:ext uri="{FF2B5EF4-FFF2-40B4-BE49-F238E27FC236}">
              <a16:creationId xmlns:a16="http://schemas.microsoft.com/office/drawing/2014/main" id="{00000000-0008-0000-0400-0000B8000000}"/>
            </a:ext>
          </a:extLst>
        </xdr:cNvPr>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85" name="フローチャート: 判断 184">
          <a:extLst>
            <a:ext uri="{FF2B5EF4-FFF2-40B4-BE49-F238E27FC236}">
              <a16:creationId xmlns:a16="http://schemas.microsoft.com/office/drawing/2014/main" id="{00000000-0008-0000-0400-0000B9000000}"/>
            </a:ext>
          </a:extLst>
        </xdr:cNvPr>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53522</xdr:rowOff>
    </xdr:from>
    <xdr:to>
      <xdr:col>19</xdr:col>
      <xdr:colOff>187325</xdr:colOff>
      <xdr:row>55</xdr:row>
      <xdr:rowOff>140607</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flipV="1">
          <a:off x="3098800" y="9483272"/>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48277</xdr:rowOff>
    </xdr:from>
    <xdr:ext cx="736600" cy="259045"/>
    <xdr:sp macro="" textlink="">
      <xdr:nvSpPr>
        <xdr:cNvPr id="188" name="テキスト ボックス 187">
          <a:extLst>
            <a:ext uri="{FF2B5EF4-FFF2-40B4-BE49-F238E27FC236}">
              <a16:creationId xmlns:a16="http://schemas.microsoft.com/office/drawing/2014/main" id="{00000000-0008-0000-0400-0000BC000000}"/>
            </a:ext>
          </a:extLst>
        </xdr:cNvPr>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159657</xdr:rowOff>
    </xdr:from>
    <xdr:to>
      <xdr:col>15</xdr:col>
      <xdr:colOff>98425</xdr:colOff>
      <xdr:row>55</xdr:row>
      <xdr:rowOff>140607</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2209800" y="9417957"/>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89807</xdr:rowOff>
    </xdr:from>
    <xdr:to>
      <xdr:col>15</xdr:col>
      <xdr:colOff>149225</xdr:colOff>
      <xdr:row>56</xdr:row>
      <xdr:rowOff>19957</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048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30134</xdr:rowOff>
    </xdr:from>
    <xdr:ext cx="7620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27178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159657</xdr:rowOff>
    </xdr:from>
    <xdr:to>
      <xdr:col>11</xdr:col>
      <xdr:colOff>9525</xdr:colOff>
      <xdr:row>55</xdr:row>
      <xdr:rowOff>107950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1320800" y="9417957"/>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68035</xdr:rowOff>
    </xdr:from>
    <xdr:to>
      <xdr:col>11</xdr:col>
      <xdr:colOff>60325</xdr:colOff>
      <xdr:row>55</xdr:row>
      <xdr:rowOff>169635</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2159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154412</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1828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46265</xdr:rowOff>
    </xdr:from>
    <xdr:to>
      <xdr:col>6</xdr:col>
      <xdr:colOff>171450</xdr:colOff>
      <xdr:row>55</xdr:row>
      <xdr:rowOff>147865</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1270000" y="947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158042</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939800" y="924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130628</xdr:rowOff>
    </xdr:from>
    <xdr:to>
      <xdr:col>24</xdr:col>
      <xdr:colOff>76200</xdr:colOff>
      <xdr:row>55</xdr:row>
      <xdr:rowOff>60778</xdr:rowOff>
    </xdr:to>
    <xdr:sp macro="" textlink="">
      <xdr:nvSpPr>
        <xdr:cNvPr id="202" name="楕円 201">
          <a:extLst>
            <a:ext uri="{FF2B5EF4-FFF2-40B4-BE49-F238E27FC236}">
              <a16:creationId xmlns:a16="http://schemas.microsoft.com/office/drawing/2014/main" id="{00000000-0008-0000-0400-0000CA000000}"/>
            </a:ext>
          </a:extLst>
        </xdr:cNvPr>
        <xdr:cNvSpPr/>
      </xdr:nvSpPr>
      <xdr:spPr>
        <a:xfrm>
          <a:off x="4775200" y="938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147155</xdr:rowOff>
    </xdr:from>
    <xdr:ext cx="762000" cy="259045"/>
    <xdr:sp macro="" textlink="">
      <xdr:nvSpPr>
        <xdr:cNvPr id="203" name="扶助費該当値テキスト">
          <a:extLst>
            <a:ext uri="{FF2B5EF4-FFF2-40B4-BE49-F238E27FC236}">
              <a16:creationId xmlns:a16="http://schemas.microsoft.com/office/drawing/2014/main" id="{00000000-0008-0000-0400-0000CB000000}"/>
            </a:ext>
          </a:extLst>
        </xdr:cNvPr>
        <xdr:cNvSpPr txBox="1"/>
      </xdr:nvSpPr>
      <xdr:spPr>
        <a:xfrm>
          <a:off x="49149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2722</xdr:rowOff>
    </xdr:from>
    <xdr:to>
      <xdr:col>20</xdr:col>
      <xdr:colOff>38100</xdr:colOff>
      <xdr:row>55</xdr:row>
      <xdr:rowOff>104322</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3937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114499</xdr:rowOff>
    </xdr:from>
    <xdr:ext cx="7366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606800" y="9201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89807</xdr:rowOff>
    </xdr:from>
    <xdr:to>
      <xdr:col>15</xdr:col>
      <xdr:colOff>149225</xdr:colOff>
      <xdr:row>56</xdr:row>
      <xdr:rowOff>19957</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048000" y="951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4734</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2717800" y="960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108857</xdr:rowOff>
    </xdr:from>
    <xdr:to>
      <xdr:col>11</xdr:col>
      <xdr:colOff>60325</xdr:colOff>
      <xdr:row>55</xdr:row>
      <xdr:rowOff>39007</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2159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49184</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828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57150</xdr:rowOff>
    </xdr:from>
    <xdr:to>
      <xdr:col>6</xdr:col>
      <xdr:colOff>171450</xdr:colOff>
      <xdr:row>55</xdr:row>
      <xdr:rowOff>158750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1270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143527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939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前年度と比較すると</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ポイント悪化となった。その他は特別会計への繰出金によるものが主要因となっている。今後も高齢化の影響により、後期高齢者医療・介護保険事業等における医療費負担の増 等、増加が予想されるところである。</a:t>
          </a:r>
        </a:p>
        <a:p>
          <a:r>
            <a:rPr kumimoji="1" lang="ja-JP" altLang="en-US" sz="1300">
              <a:latin typeface="ＭＳ Ｐゴシック" panose="020B0600070205080204" pitchFamily="50" charset="-128"/>
              <a:ea typeface="ＭＳ Ｐゴシック" panose="020B0600070205080204" pitchFamily="50" charset="-128"/>
            </a:rPr>
            <a:t>　今後も健診受診率の向上等により、医療費・扶助費の抑制に努め、一般会計からの繰出金の圧縮を図るとともに、繰出基準に基づいた適正な執行に努める。</a:t>
          </a:r>
        </a:p>
      </xdr:txBody>
    </xdr:sp>
    <xdr:clientData/>
  </xdr:twoCellAnchor>
  <xdr:oneCellAnchor>
    <xdr:from>
      <xdr:col>62</xdr:col>
      <xdr:colOff>6350</xdr:colOff>
      <xdr:row>49</xdr:row>
      <xdr:rowOff>107950</xdr:rowOff>
    </xdr:from>
    <xdr:ext cx="298543" cy="225703"/>
    <xdr:sp macro="" textlink="">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4" name="直線コネクタ 223">
          <a:extLst>
            <a:ext uri="{FF2B5EF4-FFF2-40B4-BE49-F238E27FC236}">
              <a16:creationId xmlns:a16="http://schemas.microsoft.com/office/drawing/2014/main" id="{00000000-0008-0000-0400-0000E0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5" name="その他グラフ枠">
          <a:extLst>
            <a:ext uri="{FF2B5EF4-FFF2-40B4-BE49-F238E27FC236}">
              <a16:creationId xmlns:a16="http://schemas.microsoft.com/office/drawing/2014/main" id="{00000000-0008-0000-0400-0000EB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81280</xdr:rowOff>
    </xdr:from>
    <xdr:to>
      <xdr:col>82</xdr:col>
      <xdr:colOff>107950</xdr:colOff>
      <xdr:row>59</xdr:row>
      <xdr:rowOff>147574</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flipV="1">
          <a:off x="16510000" y="9339580"/>
          <a:ext cx="0" cy="923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119651</xdr:rowOff>
    </xdr:from>
    <xdr:ext cx="762000" cy="259045"/>
    <xdr:sp macro="" textlink="">
      <xdr:nvSpPr>
        <xdr:cNvPr id="237" name="その他最小値テキスト">
          <a:extLst>
            <a:ext uri="{FF2B5EF4-FFF2-40B4-BE49-F238E27FC236}">
              <a16:creationId xmlns:a16="http://schemas.microsoft.com/office/drawing/2014/main" id="{00000000-0008-0000-0400-0000ED000000}"/>
            </a:ext>
          </a:extLst>
        </xdr:cNvPr>
        <xdr:cNvSpPr txBox="1"/>
      </xdr:nvSpPr>
      <xdr:spPr>
        <a:xfrm>
          <a:off x="16598900" y="10235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147574</xdr:rowOff>
    </xdr:from>
    <xdr:to>
      <xdr:col>82</xdr:col>
      <xdr:colOff>196850</xdr:colOff>
      <xdr:row>59</xdr:row>
      <xdr:rowOff>147574</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6421100" y="10263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167657</xdr:rowOff>
    </xdr:from>
    <xdr:ext cx="762000" cy="259045"/>
    <xdr:sp macro="" textlink="">
      <xdr:nvSpPr>
        <xdr:cNvPr id="239" name="その他最大値テキスト">
          <a:extLst>
            <a:ext uri="{FF2B5EF4-FFF2-40B4-BE49-F238E27FC236}">
              <a16:creationId xmlns:a16="http://schemas.microsoft.com/office/drawing/2014/main" id="{00000000-0008-0000-0400-0000EF000000}"/>
            </a:ext>
          </a:extLst>
        </xdr:cNvPr>
        <xdr:cNvSpPr txBox="1"/>
      </xdr:nvSpPr>
      <xdr:spPr>
        <a:xfrm>
          <a:off x="16598900" y="908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81280</xdr:rowOff>
    </xdr:from>
    <xdr:to>
      <xdr:col>82</xdr:col>
      <xdr:colOff>196850</xdr:colOff>
      <xdr:row>54</xdr:row>
      <xdr:rowOff>81280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6421100" y="9339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138430</xdr:rowOff>
    </xdr:from>
    <xdr:to>
      <xdr:col>82</xdr:col>
      <xdr:colOff>107950</xdr:colOff>
      <xdr:row>55</xdr:row>
      <xdr:rowOff>147574</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5671800" y="956818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112285</xdr:rowOff>
    </xdr:from>
    <xdr:ext cx="762000" cy="259045"/>
    <xdr:sp macro="" textlink="">
      <xdr:nvSpPr>
        <xdr:cNvPr id="242" name="その他平均値テキスト">
          <a:extLst>
            <a:ext uri="{FF2B5EF4-FFF2-40B4-BE49-F238E27FC236}">
              <a16:creationId xmlns:a16="http://schemas.microsoft.com/office/drawing/2014/main" id="{00000000-0008-0000-0400-0000F2000000}"/>
            </a:ext>
          </a:extLst>
        </xdr:cNvPr>
        <xdr:cNvSpPr txBox="1"/>
      </xdr:nvSpPr>
      <xdr:spPr>
        <a:xfrm>
          <a:off x="16598900" y="9713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140208</xdr:rowOff>
    </xdr:from>
    <xdr:to>
      <xdr:col>82</xdr:col>
      <xdr:colOff>158750</xdr:colOff>
      <xdr:row>57</xdr:row>
      <xdr:rowOff>70358</xdr:rowOff>
    </xdr:to>
    <xdr:sp macro="" textlink="">
      <xdr:nvSpPr>
        <xdr:cNvPr id="243" name="フローチャート: 判断 242">
          <a:extLst>
            <a:ext uri="{FF2B5EF4-FFF2-40B4-BE49-F238E27FC236}">
              <a16:creationId xmlns:a16="http://schemas.microsoft.com/office/drawing/2014/main" id="{00000000-0008-0000-0400-0000F3000000}"/>
            </a:ext>
          </a:extLst>
        </xdr:cNvPr>
        <xdr:cNvSpPr/>
      </xdr:nvSpPr>
      <xdr:spPr>
        <a:xfrm>
          <a:off x="16459200" y="9741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138430</xdr:rowOff>
    </xdr:from>
    <xdr:to>
      <xdr:col>78</xdr:col>
      <xdr:colOff>69850</xdr:colOff>
      <xdr:row>55</xdr:row>
      <xdr:rowOff>156718</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4782800" y="956818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140208</xdr:rowOff>
    </xdr:from>
    <xdr:to>
      <xdr:col>78</xdr:col>
      <xdr:colOff>120650</xdr:colOff>
      <xdr:row>57</xdr:row>
      <xdr:rowOff>70358</xdr:rowOff>
    </xdr:to>
    <xdr:sp macro="" textlink="">
      <xdr:nvSpPr>
        <xdr:cNvPr id="245" name="フローチャート: 判断 244">
          <a:extLst>
            <a:ext uri="{FF2B5EF4-FFF2-40B4-BE49-F238E27FC236}">
              <a16:creationId xmlns:a16="http://schemas.microsoft.com/office/drawing/2014/main" id="{00000000-0008-0000-0400-0000F5000000}"/>
            </a:ext>
          </a:extLst>
        </xdr:cNvPr>
        <xdr:cNvSpPr/>
      </xdr:nvSpPr>
      <xdr:spPr>
        <a:xfrm>
          <a:off x="15621000" y="9741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55135</xdr:rowOff>
    </xdr:from>
    <xdr:ext cx="7366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5290800" y="9827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156718</xdr:rowOff>
    </xdr:from>
    <xdr:to>
      <xdr:col>73</xdr:col>
      <xdr:colOff>180975</xdr:colOff>
      <xdr:row>55</xdr:row>
      <xdr:rowOff>156718</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3893800" y="95864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135636</xdr:rowOff>
    </xdr:from>
    <xdr:to>
      <xdr:col>74</xdr:col>
      <xdr:colOff>31750</xdr:colOff>
      <xdr:row>57</xdr:row>
      <xdr:rowOff>65786</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4732000" y="973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50563</xdr:rowOff>
    </xdr:from>
    <xdr:ext cx="7620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4401800" y="9823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133858</xdr:rowOff>
    </xdr:from>
    <xdr:to>
      <xdr:col>69</xdr:col>
      <xdr:colOff>92075</xdr:colOff>
      <xdr:row>55</xdr:row>
      <xdr:rowOff>156718</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3004800" y="956360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59707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3512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117348</xdr:rowOff>
    </xdr:from>
    <xdr:to>
      <xdr:col>65</xdr:col>
      <xdr:colOff>53975</xdr:colOff>
      <xdr:row>57</xdr:row>
      <xdr:rowOff>47498</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2954000" y="97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32275</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2623800" y="980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96774</xdr:rowOff>
    </xdr:from>
    <xdr:to>
      <xdr:col>82</xdr:col>
      <xdr:colOff>158750</xdr:colOff>
      <xdr:row>56</xdr:row>
      <xdr:rowOff>26924</xdr:rowOff>
    </xdr:to>
    <xdr:sp macro="" textlink="">
      <xdr:nvSpPr>
        <xdr:cNvPr id="260" name="楕円 259">
          <a:extLst>
            <a:ext uri="{FF2B5EF4-FFF2-40B4-BE49-F238E27FC236}">
              <a16:creationId xmlns:a16="http://schemas.microsoft.com/office/drawing/2014/main" id="{00000000-0008-0000-0400-000004010000}"/>
            </a:ext>
          </a:extLst>
        </xdr:cNvPr>
        <xdr:cNvSpPr/>
      </xdr:nvSpPr>
      <xdr:spPr>
        <a:xfrm>
          <a:off x="16459200" y="9526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113301</xdr:rowOff>
    </xdr:from>
    <xdr:ext cx="762000" cy="259045"/>
    <xdr:sp macro="" textlink="">
      <xdr:nvSpPr>
        <xdr:cNvPr id="261" name="その他該当値テキスト">
          <a:extLst>
            <a:ext uri="{FF2B5EF4-FFF2-40B4-BE49-F238E27FC236}">
              <a16:creationId xmlns:a16="http://schemas.microsoft.com/office/drawing/2014/main" id="{00000000-0008-0000-0400-000005010000}"/>
            </a:ext>
          </a:extLst>
        </xdr:cNvPr>
        <xdr:cNvSpPr txBox="1"/>
      </xdr:nvSpPr>
      <xdr:spPr>
        <a:xfrm>
          <a:off x="16598900" y="9371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87630</xdr:rowOff>
    </xdr:from>
    <xdr:to>
      <xdr:col>78</xdr:col>
      <xdr:colOff>120650</xdr:colOff>
      <xdr:row>56</xdr:row>
      <xdr:rowOff>17780</xdr:rowOff>
    </xdr:to>
    <xdr:sp macro="" textlink="">
      <xdr:nvSpPr>
        <xdr:cNvPr id="262" name="楕円 261">
          <a:extLst>
            <a:ext uri="{FF2B5EF4-FFF2-40B4-BE49-F238E27FC236}">
              <a16:creationId xmlns:a16="http://schemas.microsoft.com/office/drawing/2014/main" id="{00000000-0008-0000-0400-000006010000}"/>
            </a:ext>
          </a:extLst>
        </xdr:cNvPr>
        <xdr:cNvSpPr/>
      </xdr:nvSpPr>
      <xdr:spPr>
        <a:xfrm>
          <a:off x="15621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27957</xdr:rowOff>
    </xdr:from>
    <xdr:ext cx="7366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5290800" y="928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105918</xdr:rowOff>
    </xdr:from>
    <xdr:to>
      <xdr:col>74</xdr:col>
      <xdr:colOff>31750</xdr:colOff>
      <xdr:row>56</xdr:row>
      <xdr:rowOff>36068</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4732000" y="9535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46245</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401800" y="930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105918</xdr:rowOff>
    </xdr:from>
    <xdr:to>
      <xdr:col>69</xdr:col>
      <xdr:colOff>142875</xdr:colOff>
      <xdr:row>56</xdr:row>
      <xdr:rowOff>36068</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3843000" y="9535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46245</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3512800" y="930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83058</xdr:rowOff>
    </xdr:from>
    <xdr:to>
      <xdr:col>65</xdr:col>
      <xdr:colOff>53975</xdr:colOff>
      <xdr:row>56</xdr:row>
      <xdr:rowOff>13208</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2954000" y="951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23385</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623800" y="928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前年度と比較すると</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ポイント改善となった。主要因としては、一部事務組合である学校組合負担金の減により、経常経費充当一般財源が対前年度比△</a:t>
          </a:r>
          <a:r>
            <a:rPr kumimoji="1" lang="en-US" altLang="ja-JP" sz="1300">
              <a:latin typeface="ＭＳ Ｐゴシック" panose="020B0600070205080204" pitchFamily="50" charset="-128"/>
              <a:ea typeface="ＭＳ Ｐゴシック" panose="020B0600070205080204" pitchFamily="50" charset="-128"/>
            </a:rPr>
            <a:t>6.5</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百万円の減少となった。今後においても、補助基準・要綱に基づいた適切な執行はもとより、必要性の低い補助金の見直しや廃止に努める。</a:t>
          </a:r>
        </a:p>
      </xdr:txBody>
    </xdr:sp>
    <xdr:clientData/>
  </xdr:twoCellAnchor>
  <xdr:oneCellAnchor>
    <xdr:from>
      <xdr:col>62</xdr:col>
      <xdr:colOff>6350</xdr:colOff>
      <xdr:row>29</xdr:row>
      <xdr:rowOff>107950</xdr:rowOff>
    </xdr:from>
    <xdr:ext cx="298543" cy="225703"/>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2" name="直線コネクタ 281">
          <a:extLst>
            <a:ext uri="{FF2B5EF4-FFF2-40B4-BE49-F238E27FC236}">
              <a16:creationId xmlns:a16="http://schemas.microsoft.com/office/drawing/2014/main" id="{00000000-0008-0000-0400-00001A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4" name="直線コネクタ 283">
          <a:extLst>
            <a:ext uri="{FF2B5EF4-FFF2-40B4-BE49-F238E27FC236}">
              <a16:creationId xmlns:a16="http://schemas.microsoft.com/office/drawing/2014/main" id="{00000000-0008-0000-0400-00001C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3" name="補助費等グラフ枠">
          <a:extLst>
            <a:ext uri="{FF2B5EF4-FFF2-40B4-BE49-F238E27FC236}">
              <a16:creationId xmlns:a16="http://schemas.microsoft.com/office/drawing/2014/main" id="{00000000-0008-0000-0400-000025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108712</xdr:rowOff>
    </xdr:from>
    <xdr:to>
      <xdr:col>82</xdr:col>
      <xdr:colOff>107950</xdr:colOff>
      <xdr:row>40</xdr:row>
      <xdr:rowOff>58420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flipV="1">
          <a:off x="16510000" y="5938012"/>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30497</xdr:rowOff>
    </xdr:from>
    <xdr:ext cx="762000" cy="259045"/>
    <xdr:sp macro="" textlink="">
      <xdr:nvSpPr>
        <xdr:cNvPr id="295" name="補助費等最小値テキスト">
          <a:extLst>
            <a:ext uri="{FF2B5EF4-FFF2-40B4-BE49-F238E27FC236}">
              <a16:creationId xmlns:a16="http://schemas.microsoft.com/office/drawing/2014/main" id="{00000000-0008-0000-0400-000027010000}"/>
            </a:ext>
          </a:extLst>
        </xdr:cNvPr>
        <xdr:cNvSpPr txBox="1"/>
      </xdr:nvSpPr>
      <xdr:spPr>
        <a:xfrm>
          <a:off x="16598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58420</xdr:rowOff>
    </xdr:from>
    <xdr:to>
      <xdr:col>82</xdr:col>
      <xdr:colOff>196850</xdr:colOff>
      <xdr:row>40</xdr:row>
      <xdr:rowOff>58420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6421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23639</xdr:rowOff>
    </xdr:from>
    <xdr:ext cx="762000" cy="259045"/>
    <xdr:sp macro="" textlink="">
      <xdr:nvSpPr>
        <xdr:cNvPr id="297" name="補助費等最大値テキスト">
          <a:extLst>
            <a:ext uri="{FF2B5EF4-FFF2-40B4-BE49-F238E27FC236}">
              <a16:creationId xmlns:a16="http://schemas.microsoft.com/office/drawing/2014/main" id="{00000000-0008-0000-0400-000029010000}"/>
            </a:ext>
          </a:extLst>
        </xdr:cNvPr>
        <xdr:cNvSpPr txBox="1"/>
      </xdr:nvSpPr>
      <xdr:spPr>
        <a:xfrm>
          <a:off x="16598900" y="5681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108712</xdr:rowOff>
    </xdr:from>
    <xdr:to>
      <xdr:col>82</xdr:col>
      <xdr:colOff>196850</xdr:colOff>
      <xdr:row>34</xdr:row>
      <xdr:rowOff>108712</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6421100" y="5938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163576</xdr:rowOff>
    </xdr:from>
    <xdr:to>
      <xdr:col>82</xdr:col>
      <xdr:colOff>107950</xdr:colOff>
      <xdr:row>39</xdr:row>
      <xdr:rowOff>74422</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5671800" y="6678676"/>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53865</xdr:rowOff>
    </xdr:from>
    <xdr:ext cx="762000" cy="259045"/>
    <xdr:sp macro="" textlink="">
      <xdr:nvSpPr>
        <xdr:cNvPr id="300" name="補助費等平均値テキスト">
          <a:extLst>
            <a:ext uri="{FF2B5EF4-FFF2-40B4-BE49-F238E27FC236}">
              <a16:creationId xmlns:a16="http://schemas.microsoft.com/office/drawing/2014/main" id="{00000000-0008-0000-0400-00002C010000}"/>
            </a:ext>
          </a:extLst>
        </xdr:cNvPr>
        <xdr:cNvSpPr txBox="1"/>
      </xdr:nvSpPr>
      <xdr:spPr>
        <a:xfrm>
          <a:off x="16598900" y="6226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37338</xdr:rowOff>
    </xdr:from>
    <xdr:to>
      <xdr:col>82</xdr:col>
      <xdr:colOff>158750</xdr:colOff>
      <xdr:row>37</xdr:row>
      <xdr:rowOff>138938</xdr:rowOff>
    </xdr:to>
    <xdr:sp macro="" textlink="">
      <xdr:nvSpPr>
        <xdr:cNvPr id="301" name="フローチャート: 判断 300">
          <a:extLst>
            <a:ext uri="{FF2B5EF4-FFF2-40B4-BE49-F238E27FC236}">
              <a16:creationId xmlns:a16="http://schemas.microsoft.com/office/drawing/2014/main" id="{00000000-0008-0000-0400-00002D010000}"/>
            </a:ext>
          </a:extLst>
        </xdr:cNvPr>
        <xdr:cNvSpPr/>
      </xdr:nvSpPr>
      <xdr:spPr>
        <a:xfrm>
          <a:off x="164592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19558</xdr:rowOff>
    </xdr:from>
    <xdr:to>
      <xdr:col>78</xdr:col>
      <xdr:colOff>69850</xdr:colOff>
      <xdr:row>39</xdr:row>
      <xdr:rowOff>74422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4782800" y="670610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9906</xdr:rowOff>
    </xdr:from>
    <xdr:to>
      <xdr:col>78</xdr:col>
      <xdr:colOff>120650</xdr:colOff>
      <xdr:row>37</xdr:row>
      <xdr:rowOff>111506</xdr:rowOff>
    </xdr:to>
    <xdr:sp macro="" textlink="">
      <xdr:nvSpPr>
        <xdr:cNvPr id="303" name="フローチャート: 判断 302">
          <a:extLst>
            <a:ext uri="{FF2B5EF4-FFF2-40B4-BE49-F238E27FC236}">
              <a16:creationId xmlns:a16="http://schemas.microsoft.com/office/drawing/2014/main" id="{00000000-0008-0000-0400-00002F010000}"/>
            </a:ext>
          </a:extLst>
        </xdr:cNvPr>
        <xdr:cNvSpPr/>
      </xdr:nvSpPr>
      <xdr:spPr>
        <a:xfrm>
          <a:off x="15621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121683</xdr:rowOff>
    </xdr:from>
    <xdr:ext cx="736600" cy="259045"/>
    <xdr:sp macro="" textlink="">
      <xdr:nvSpPr>
        <xdr:cNvPr id="304" name="テキスト ボックス 303">
          <a:extLst>
            <a:ext uri="{FF2B5EF4-FFF2-40B4-BE49-F238E27FC236}">
              <a16:creationId xmlns:a16="http://schemas.microsoft.com/office/drawing/2014/main" id="{00000000-0008-0000-0400-000030010000}"/>
            </a:ext>
          </a:extLst>
        </xdr:cNvPr>
        <xdr:cNvSpPr txBox="1"/>
      </xdr:nvSpPr>
      <xdr:spPr>
        <a:xfrm>
          <a:off x="15290800" y="6122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19558</xdr:rowOff>
    </xdr:from>
    <xdr:to>
      <xdr:col>73</xdr:col>
      <xdr:colOff>180975</xdr:colOff>
      <xdr:row>39</xdr:row>
      <xdr:rowOff>19558</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3893800" y="67061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762</xdr:rowOff>
    </xdr:from>
    <xdr:to>
      <xdr:col>74</xdr:col>
      <xdr:colOff>31750</xdr:colOff>
      <xdr:row>37</xdr:row>
      <xdr:rowOff>102362</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4732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112539</xdr:rowOff>
    </xdr:from>
    <xdr:ext cx="762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4401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131572</xdr:rowOff>
    </xdr:from>
    <xdr:to>
      <xdr:col>69</xdr:col>
      <xdr:colOff>92075</xdr:colOff>
      <xdr:row>39</xdr:row>
      <xdr:rowOff>19558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3004800" y="664667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163068</xdr:rowOff>
    </xdr:from>
    <xdr:to>
      <xdr:col>69</xdr:col>
      <xdr:colOff>142875</xdr:colOff>
      <xdr:row>37</xdr:row>
      <xdr:rowOff>93218</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3843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103395</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3512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762</xdr:rowOff>
    </xdr:from>
    <xdr:to>
      <xdr:col>65</xdr:col>
      <xdr:colOff>53975</xdr:colOff>
      <xdr:row>37</xdr:row>
      <xdr:rowOff>102362</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2954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112539</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2623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112776</xdr:rowOff>
    </xdr:from>
    <xdr:to>
      <xdr:col>82</xdr:col>
      <xdr:colOff>158750</xdr:colOff>
      <xdr:row>39</xdr:row>
      <xdr:rowOff>42926</xdr:rowOff>
    </xdr:to>
    <xdr:sp macro="" textlink="">
      <xdr:nvSpPr>
        <xdr:cNvPr id="318" name="楕円 317">
          <a:extLst>
            <a:ext uri="{FF2B5EF4-FFF2-40B4-BE49-F238E27FC236}">
              <a16:creationId xmlns:a16="http://schemas.microsoft.com/office/drawing/2014/main" id="{00000000-0008-0000-0400-00003E010000}"/>
            </a:ext>
          </a:extLst>
        </xdr:cNvPr>
        <xdr:cNvSpPr/>
      </xdr:nvSpPr>
      <xdr:spPr>
        <a:xfrm>
          <a:off x="16459200" y="6627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84853</xdr:rowOff>
    </xdr:from>
    <xdr:ext cx="762000" cy="259045"/>
    <xdr:sp macro="" textlink="">
      <xdr:nvSpPr>
        <xdr:cNvPr id="319" name="補助費等該当値テキスト">
          <a:extLst>
            <a:ext uri="{FF2B5EF4-FFF2-40B4-BE49-F238E27FC236}">
              <a16:creationId xmlns:a16="http://schemas.microsoft.com/office/drawing/2014/main" id="{00000000-0008-0000-0400-00003F010000}"/>
            </a:ext>
          </a:extLst>
        </xdr:cNvPr>
        <xdr:cNvSpPr txBox="1"/>
      </xdr:nvSpPr>
      <xdr:spPr>
        <a:xfrm>
          <a:off x="16598900" y="659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23622</xdr:rowOff>
    </xdr:from>
    <xdr:to>
      <xdr:col>78</xdr:col>
      <xdr:colOff>120650</xdr:colOff>
      <xdr:row>39</xdr:row>
      <xdr:rowOff>125222</xdr:rowOff>
    </xdr:to>
    <xdr:sp macro="" textlink="">
      <xdr:nvSpPr>
        <xdr:cNvPr id="320" name="楕円 319">
          <a:extLst>
            <a:ext uri="{FF2B5EF4-FFF2-40B4-BE49-F238E27FC236}">
              <a16:creationId xmlns:a16="http://schemas.microsoft.com/office/drawing/2014/main" id="{00000000-0008-0000-0400-000040010000}"/>
            </a:ext>
          </a:extLst>
        </xdr:cNvPr>
        <xdr:cNvSpPr/>
      </xdr:nvSpPr>
      <xdr:spPr>
        <a:xfrm>
          <a:off x="15621000" y="6710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109999</xdr:rowOff>
    </xdr:from>
    <xdr:ext cx="7366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290800" y="6796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140208</xdr:rowOff>
    </xdr:from>
    <xdr:to>
      <xdr:col>74</xdr:col>
      <xdr:colOff>31750</xdr:colOff>
      <xdr:row>39</xdr:row>
      <xdr:rowOff>70358</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4732000" y="665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55135</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401800" y="674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140208</xdr:rowOff>
    </xdr:from>
    <xdr:to>
      <xdr:col>69</xdr:col>
      <xdr:colOff>142875</xdr:colOff>
      <xdr:row>39</xdr:row>
      <xdr:rowOff>70358</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3843000" y="665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55135</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512800" y="674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80772</xdr:rowOff>
    </xdr:from>
    <xdr:to>
      <xdr:col>65</xdr:col>
      <xdr:colOff>53975</xdr:colOff>
      <xdr:row>39</xdr:row>
      <xdr:rowOff>10922</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2954000" y="659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167149</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623800" y="668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前年度と比較すると</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ポイント改善している。主要因としては、元利償還金が対前年度比△</a:t>
          </a:r>
          <a:r>
            <a:rPr kumimoji="1" lang="en-US" altLang="ja-JP" sz="1300">
              <a:latin typeface="ＭＳ Ｐゴシック" panose="020B0600070205080204" pitchFamily="50" charset="-128"/>
              <a:ea typeface="ＭＳ Ｐゴシック" panose="020B0600070205080204" pitchFamily="50" charset="-128"/>
            </a:rPr>
            <a:t>5.5% </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百万円の減となった結果である。現在では交付税算入のある起債を積極的に借入れ事業を展開しているが、今後の「治水対策事業」・「庁舎建設事業」等の大型事業による借入を鑑みると、本比率は上昇していくことが予想される。今後においても中長期的な財政計画に基づく行財政運営に努めていく。</a:t>
          </a:r>
        </a:p>
      </xdr:txBody>
    </xdr:sp>
    <xdr:clientData/>
  </xdr:twoCellAnchor>
  <xdr:oneCellAnchor>
    <xdr:from>
      <xdr:col>3</xdr:col>
      <xdr:colOff>123825</xdr:colOff>
      <xdr:row>69</xdr:row>
      <xdr:rowOff>107950</xdr:rowOff>
    </xdr:from>
    <xdr:ext cx="298543" cy="225703"/>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0" name="直線コネクタ 339">
          <a:extLst>
            <a:ext uri="{FF2B5EF4-FFF2-40B4-BE49-F238E27FC236}">
              <a16:creationId xmlns:a16="http://schemas.microsoft.com/office/drawing/2014/main" id="{00000000-0008-0000-0400-000054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2" name="直線コネクタ 341">
          <a:extLst>
            <a:ext uri="{FF2B5EF4-FFF2-40B4-BE49-F238E27FC236}">
              <a16:creationId xmlns:a16="http://schemas.microsoft.com/office/drawing/2014/main" id="{00000000-0008-0000-0400-000056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3" name="公債費グラフ枠">
          <a:extLst>
            <a:ext uri="{FF2B5EF4-FFF2-40B4-BE49-F238E27FC236}">
              <a16:creationId xmlns:a16="http://schemas.microsoft.com/office/drawing/2014/main" id="{00000000-0008-0000-0400-000061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58420</xdr:rowOff>
    </xdr:from>
    <xdr:to>
      <xdr:col>24</xdr:col>
      <xdr:colOff>25400</xdr:colOff>
      <xdr:row>82</xdr:row>
      <xdr:rowOff>35561</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flipV="1">
          <a:off x="4826000" y="12574270"/>
          <a:ext cx="0" cy="152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7638</xdr:rowOff>
    </xdr:from>
    <xdr:ext cx="762000" cy="259045"/>
    <xdr:sp macro="" textlink="">
      <xdr:nvSpPr>
        <xdr:cNvPr id="355" name="公債費最小値テキスト">
          <a:extLst>
            <a:ext uri="{FF2B5EF4-FFF2-40B4-BE49-F238E27FC236}">
              <a16:creationId xmlns:a16="http://schemas.microsoft.com/office/drawing/2014/main" id="{00000000-0008-0000-0400-000063010000}"/>
            </a:ext>
          </a:extLst>
        </xdr:cNvPr>
        <xdr:cNvSpPr txBox="1"/>
      </xdr:nvSpPr>
      <xdr:spPr>
        <a:xfrm>
          <a:off x="4914900" y="14066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35561</xdr:rowOff>
    </xdr:from>
    <xdr:to>
      <xdr:col>24</xdr:col>
      <xdr:colOff>114300</xdr:colOff>
      <xdr:row>82</xdr:row>
      <xdr:rowOff>35561</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4737100" y="14094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144797</xdr:rowOff>
    </xdr:from>
    <xdr:ext cx="762000" cy="259045"/>
    <xdr:sp macro="" textlink="">
      <xdr:nvSpPr>
        <xdr:cNvPr id="357" name="公債費最大値テキスト">
          <a:extLst>
            <a:ext uri="{FF2B5EF4-FFF2-40B4-BE49-F238E27FC236}">
              <a16:creationId xmlns:a16="http://schemas.microsoft.com/office/drawing/2014/main" id="{00000000-0008-0000-0400-000065010000}"/>
            </a:ext>
          </a:extLst>
        </xdr:cNvPr>
        <xdr:cNvSpPr txBox="1"/>
      </xdr:nvSpPr>
      <xdr:spPr>
        <a:xfrm>
          <a:off x="4914900" y="1231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58420</xdr:rowOff>
    </xdr:from>
    <xdr:to>
      <xdr:col>24</xdr:col>
      <xdr:colOff>114300</xdr:colOff>
      <xdr:row>73</xdr:row>
      <xdr:rowOff>58420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4737100" y="12574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142239</xdr:rowOff>
    </xdr:from>
    <xdr:to>
      <xdr:col>24</xdr:col>
      <xdr:colOff>25400</xdr:colOff>
      <xdr:row>77</xdr:row>
      <xdr:rowOff>20320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3987800" y="13172439"/>
          <a:ext cx="8382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62247</xdr:rowOff>
    </xdr:from>
    <xdr:ext cx="762000" cy="259045"/>
    <xdr:sp macro="" textlink="">
      <xdr:nvSpPr>
        <xdr:cNvPr id="360" name="公債費平均値テキスト">
          <a:extLst>
            <a:ext uri="{FF2B5EF4-FFF2-40B4-BE49-F238E27FC236}">
              <a16:creationId xmlns:a16="http://schemas.microsoft.com/office/drawing/2014/main" id="{00000000-0008-0000-0400-000068010000}"/>
            </a:ext>
          </a:extLst>
        </xdr:cNvPr>
        <xdr:cNvSpPr txBox="1"/>
      </xdr:nvSpPr>
      <xdr:spPr>
        <a:xfrm>
          <a:off x="4914900" y="12920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45720</xdr:rowOff>
    </xdr:from>
    <xdr:to>
      <xdr:col>24</xdr:col>
      <xdr:colOff>76200</xdr:colOff>
      <xdr:row>76</xdr:row>
      <xdr:rowOff>147320</xdr:rowOff>
    </xdr:to>
    <xdr:sp macro="" textlink="">
      <xdr:nvSpPr>
        <xdr:cNvPr id="361" name="フローチャート: 判断 360">
          <a:extLst>
            <a:ext uri="{FF2B5EF4-FFF2-40B4-BE49-F238E27FC236}">
              <a16:creationId xmlns:a16="http://schemas.microsoft.com/office/drawing/2014/main" id="{00000000-0008-0000-0400-000069010000}"/>
            </a:ext>
          </a:extLst>
        </xdr:cNvPr>
        <xdr:cNvSpPr/>
      </xdr:nvSpPr>
      <xdr:spPr>
        <a:xfrm>
          <a:off x="47752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153670</xdr:rowOff>
    </xdr:from>
    <xdr:to>
      <xdr:col>19</xdr:col>
      <xdr:colOff>187325</xdr:colOff>
      <xdr:row>77</xdr:row>
      <xdr:rowOff>20320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3098800" y="1318387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68580</xdr:rowOff>
    </xdr:from>
    <xdr:to>
      <xdr:col>20</xdr:col>
      <xdr:colOff>38100</xdr:colOff>
      <xdr:row>76</xdr:row>
      <xdr:rowOff>170180</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3937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8907</xdr:rowOff>
    </xdr:from>
    <xdr:ext cx="7366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3606800" y="1286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153670</xdr:rowOff>
    </xdr:from>
    <xdr:to>
      <xdr:col>15</xdr:col>
      <xdr:colOff>98425</xdr:colOff>
      <xdr:row>77</xdr:row>
      <xdr:rowOff>1270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2209800" y="1318387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64770</xdr:rowOff>
    </xdr:from>
    <xdr:to>
      <xdr:col>15</xdr:col>
      <xdr:colOff>149225</xdr:colOff>
      <xdr:row>76</xdr:row>
      <xdr:rowOff>166370</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3048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5097</xdr:rowOff>
    </xdr:from>
    <xdr:ext cx="762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2717800" y="1286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153670</xdr:rowOff>
    </xdr:from>
    <xdr:to>
      <xdr:col>11</xdr:col>
      <xdr:colOff>9525</xdr:colOff>
      <xdr:row>77</xdr:row>
      <xdr:rowOff>1270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1320800" y="1318387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49530</xdr:rowOff>
    </xdr:from>
    <xdr:to>
      <xdr:col>11</xdr:col>
      <xdr:colOff>60325</xdr:colOff>
      <xdr:row>76</xdr:row>
      <xdr:rowOff>151130</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2159000" y="1307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161307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1828800" y="1284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11430</xdr:rowOff>
    </xdr:from>
    <xdr:to>
      <xdr:col>6</xdr:col>
      <xdr:colOff>171450</xdr:colOff>
      <xdr:row>76</xdr:row>
      <xdr:rowOff>113030</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1270000" y="1304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123207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939800" y="12810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91439</xdr:rowOff>
    </xdr:from>
    <xdr:to>
      <xdr:col>24</xdr:col>
      <xdr:colOff>76200</xdr:colOff>
      <xdr:row>77</xdr:row>
      <xdr:rowOff>21589</xdr:rowOff>
    </xdr:to>
    <xdr:sp macro="" textlink="">
      <xdr:nvSpPr>
        <xdr:cNvPr id="378" name="楕円 377">
          <a:extLst>
            <a:ext uri="{FF2B5EF4-FFF2-40B4-BE49-F238E27FC236}">
              <a16:creationId xmlns:a16="http://schemas.microsoft.com/office/drawing/2014/main" id="{00000000-0008-0000-0400-00007A010000}"/>
            </a:ext>
          </a:extLst>
        </xdr:cNvPr>
        <xdr:cNvSpPr/>
      </xdr:nvSpPr>
      <xdr:spPr>
        <a:xfrm>
          <a:off x="47752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63516</xdr:rowOff>
    </xdr:from>
    <xdr:ext cx="762000" cy="259045"/>
    <xdr:sp macro="" textlink="">
      <xdr:nvSpPr>
        <xdr:cNvPr id="379" name="公債費該当値テキスト">
          <a:extLst>
            <a:ext uri="{FF2B5EF4-FFF2-40B4-BE49-F238E27FC236}">
              <a16:creationId xmlns:a16="http://schemas.microsoft.com/office/drawing/2014/main" id="{00000000-0008-0000-0400-00007B010000}"/>
            </a:ext>
          </a:extLst>
        </xdr:cNvPr>
        <xdr:cNvSpPr txBox="1"/>
      </xdr:nvSpPr>
      <xdr:spPr>
        <a:xfrm>
          <a:off x="4914900" y="13093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140970</xdr:rowOff>
    </xdr:from>
    <xdr:to>
      <xdr:col>20</xdr:col>
      <xdr:colOff>38100</xdr:colOff>
      <xdr:row>77</xdr:row>
      <xdr:rowOff>71120</xdr:rowOff>
    </xdr:to>
    <xdr:sp macro="" textlink="">
      <xdr:nvSpPr>
        <xdr:cNvPr id="380" name="楕円 379">
          <a:extLst>
            <a:ext uri="{FF2B5EF4-FFF2-40B4-BE49-F238E27FC236}">
              <a16:creationId xmlns:a16="http://schemas.microsoft.com/office/drawing/2014/main" id="{00000000-0008-0000-0400-00007C010000}"/>
            </a:ext>
          </a:extLst>
        </xdr:cNvPr>
        <xdr:cNvSpPr/>
      </xdr:nvSpPr>
      <xdr:spPr>
        <a:xfrm>
          <a:off x="3937000" y="1317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55897</xdr:rowOff>
    </xdr:from>
    <xdr:ext cx="7366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606800" y="13257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102870</xdr:rowOff>
    </xdr:from>
    <xdr:to>
      <xdr:col>15</xdr:col>
      <xdr:colOff>149225</xdr:colOff>
      <xdr:row>77</xdr:row>
      <xdr:rowOff>33020</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3048000" y="1313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17797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717800" y="13219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121920</xdr:rowOff>
    </xdr:from>
    <xdr:to>
      <xdr:col>11</xdr:col>
      <xdr:colOff>60325</xdr:colOff>
      <xdr:row>77</xdr:row>
      <xdr:rowOff>52070</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2159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36847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828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102870</xdr:rowOff>
    </xdr:from>
    <xdr:to>
      <xdr:col>6</xdr:col>
      <xdr:colOff>171450</xdr:colOff>
      <xdr:row>77</xdr:row>
      <xdr:rowOff>33020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1270000" y="1313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17797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939800" y="13219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前年度と比較すると</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ポイント改善となった。主要因としては、物件費、人件費、維持管理費が増加となったものの、補助費等で対前年度比△</a:t>
          </a:r>
          <a:r>
            <a:rPr kumimoji="1" lang="en-US" altLang="ja-JP" sz="1300">
              <a:latin typeface="ＭＳ Ｐゴシック" panose="020B0600070205080204" pitchFamily="50" charset="-128"/>
              <a:ea typeface="ＭＳ Ｐゴシック" panose="020B0600070205080204" pitchFamily="50" charset="-128"/>
            </a:rPr>
            <a:t>6.5</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百万円の減少となった結果である。</a:t>
          </a:r>
        </a:p>
      </xdr:txBody>
    </xdr:sp>
    <xdr:clientData/>
  </xdr:twoCellAnchor>
  <xdr:oneCellAnchor>
    <xdr:from>
      <xdr:col>62</xdr:col>
      <xdr:colOff>6350</xdr:colOff>
      <xdr:row>69</xdr:row>
      <xdr:rowOff>107950</xdr:rowOff>
    </xdr:from>
    <xdr:ext cx="298543" cy="225703"/>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0" name="直線コネクタ 399">
          <a:extLst>
            <a:ext uri="{FF2B5EF4-FFF2-40B4-BE49-F238E27FC236}">
              <a16:creationId xmlns:a16="http://schemas.microsoft.com/office/drawing/2014/main" id="{00000000-0008-0000-0400-000090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2" name="直線コネクタ 401">
          <a:extLst>
            <a:ext uri="{FF2B5EF4-FFF2-40B4-BE49-F238E27FC236}">
              <a16:creationId xmlns:a16="http://schemas.microsoft.com/office/drawing/2014/main" id="{00000000-0008-0000-0400-000092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4" name="公債費以外グラフ枠">
          <a:extLst>
            <a:ext uri="{FF2B5EF4-FFF2-40B4-BE49-F238E27FC236}">
              <a16:creationId xmlns:a16="http://schemas.microsoft.com/office/drawing/2014/main" id="{00000000-0008-0000-0400-00009E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5080</xdr:rowOff>
    </xdr:from>
    <xdr:to>
      <xdr:col>82</xdr:col>
      <xdr:colOff>107950</xdr:colOff>
      <xdr:row>81</xdr:row>
      <xdr:rowOff>5080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flipV="1">
          <a:off x="16510000" y="12692380"/>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148607</xdr:rowOff>
    </xdr:from>
    <xdr:ext cx="762000" cy="259045"/>
    <xdr:sp macro="" textlink="">
      <xdr:nvSpPr>
        <xdr:cNvPr id="416" name="公債費以外最小値テキスト">
          <a:extLst>
            <a:ext uri="{FF2B5EF4-FFF2-40B4-BE49-F238E27FC236}">
              <a16:creationId xmlns:a16="http://schemas.microsoft.com/office/drawing/2014/main" id="{00000000-0008-0000-0400-0000A0010000}"/>
            </a:ext>
          </a:extLst>
        </xdr:cNvPr>
        <xdr:cNvSpPr txBox="1"/>
      </xdr:nvSpPr>
      <xdr:spPr>
        <a:xfrm>
          <a:off x="16598900" y="1386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5080</xdr:rowOff>
    </xdr:from>
    <xdr:to>
      <xdr:col>82</xdr:col>
      <xdr:colOff>196850</xdr:colOff>
      <xdr:row>81</xdr:row>
      <xdr:rowOff>5080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6421100" y="13892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91457</xdr:rowOff>
    </xdr:from>
    <xdr:ext cx="762000" cy="259045"/>
    <xdr:sp macro="" textlink="">
      <xdr:nvSpPr>
        <xdr:cNvPr id="418" name="公債費以外最大値テキスト">
          <a:extLst>
            <a:ext uri="{FF2B5EF4-FFF2-40B4-BE49-F238E27FC236}">
              <a16:creationId xmlns:a16="http://schemas.microsoft.com/office/drawing/2014/main" id="{00000000-0008-0000-0400-0000A2010000}"/>
            </a:ext>
          </a:extLst>
        </xdr:cNvPr>
        <xdr:cNvSpPr txBox="1"/>
      </xdr:nvSpPr>
      <xdr:spPr>
        <a:xfrm>
          <a:off x="16598900" y="1243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5080</xdr:rowOff>
    </xdr:from>
    <xdr:to>
      <xdr:col>82</xdr:col>
      <xdr:colOff>196850</xdr:colOff>
      <xdr:row>74</xdr:row>
      <xdr:rowOff>5080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269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100330</xdr:rowOff>
    </xdr:from>
    <xdr:to>
      <xdr:col>82</xdr:col>
      <xdr:colOff>107950</xdr:colOff>
      <xdr:row>78</xdr:row>
      <xdr:rowOff>8889</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5671800" y="13301980"/>
          <a:ext cx="8382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10177</xdr:rowOff>
    </xdr:from>
    <xdr:ext cx="762000" cy="259045"/>
    <xdr:sp macro="" textlink="">
      <xdr:nvSpPr>
        <xdr:cNvPr id="421" name="公債費以外平均値テキスト">
          <a:extLst>
            <a:ext uri="{FF2B5EF4-FFF2-40B4-BE49-F238E27FC236}">
              <a16:creationId xmlns:a16="http://schemas.microsoft.com/office/drawing/2014/main" id="{00000000-0008-0000-0400-0000A5010000}"/>
            </a:ext>
          </a:extLst>
        </xdr:cNvPr>
        <xdr:cNvSpPr txBox="1"/>
      </xdr:nvSpPr>
      <xdr:spPr>
        <a:xfrm>
          <a:off x="16598900" y="13383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38100</xdr:rowOff>
    </xdr:from>
    <xdr:to>
      <xdr:col>82</xdr:col>
      <xdr:colOff>158750</xdr:colOff>
      <xdr:row>78</xdr:row>
      <xdr:rowOff>139700</xdr:rowOff>
    </xdr:to>
    <xdr:sp macro="" textlink="">
      <xdr:nvSpPr>
        <xdr:cNvPr id="422" name="フローチャート: 判断 421">
          <a:extLst>
            <a:ext uri="{FF2B5EF4-FFF2-40B4-BE49-F238E27FC236}">
              <a16:creationId xmlns:a16="http://schemas.microsoft.com/office/drawing/2014/main" id="{00000000-0008-0000-0400-0000A6010000}"/>
            </a:ext>
          </a:extLst>
        </xdr:cNvPr>
        <xdr:cNvSpPr/>
      </xdr:nvSpPr>
      <xdr:spPr>
        <a:xfrm>
          <a:off x="164592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138430</xdr:rowOff>
    </xdr:from>
    <xdr:to>
      <xdr:col>78</xdr:col>
      <xdr:colOff>69850</xdr:colOff>
      <xdr:row>78</xdr:row>
      <xdr:rowOff>8889</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4782800" y="13340080"/>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0</xdr:rowOff>
    </xdr:from>
    <xdr:to>
      <xdr:col>78</xdr:col>
      <xdr:colOff>120650</xdr:colOff>
      <xdr:row>78</xdr:row>
      <xdr:rowOff>101600</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5621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86377</xdr:rowOff>
    </xdr:from>
    <xdr:ext cx="7366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5290800" y="1345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123189</xdr:rowOff>
    </xdr:from>
    <xdr:to>
      <xdr:col>73</xdr:col>
      <xdr:colOff>180975</xdr:colOff>
      <xdr:row>77</xdr:row>
      <xdr:rowOff>138430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3893800" y="1332483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148589</xdr:rowOff>
    </xdr:from>
    <xdr:to>
      <xdr:col>74</xdr:col>
      <xdr:colOff>31750</xdr:colOff>
      <xdr:row>78</xdr:row>
      <xdr:rowOff>78739</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4732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63516</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4401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5080</xdr:rowOff>
    </xdr:from>
    <xdr:to>
      <xdr:col>69</xdr:col>
      <xdr:colOff>92075</xdr:colOff>
      <xdr:row>77</xdr:row>
      <xdr:rowOff>123189</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3004800" y="13206730"/>
          <a:ext cx="889000" cy="118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99061</xdr:rowOff>
    </xdr:from>
    <xdr:to>
      <xdr:col>69</xdr:col>
      <xdr:colOff>142875</xdr:colOff>
      <xdr:row>78</xdr:row>
      <xdr:rowOff>29211</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3843000" y="13300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13988</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3512800" y="13387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68580</xdr:rowOff>
    </xdr:from>
    <xdr:to>
      <xdr:col>65</xdr:col>
      <xdr:colOff>53975</xdr:colOff>
      <xdr:row>77</xdr:row>
      <xdr:rowOff>170180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2954000" y="1327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154957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2623800" y="13356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49530</xdr:rowOff>
    </xdr:from>
    <xdr:to>
      <xdr:col>82</xdr:col>
      <xdr:colOff>158750</xdr:colOff>
      <xdr:row>77</xdr:row>
      <xdr:rowOff>151130</xdr:rowOff>
    </xdr:to>
    <xdr:sp macro="" textlink="">
      <xdr:nvSpPr>
        <xdr:cNvPr id="439" name="楕円 438">
          <a:extLst>
            <a:ext uri="{FF2B5EF4-FFF2-40B4-BE49-F238E27FC236}">
              <a16:creationId xmlns:a16="http://schemas.microsoft.com/office/drawing/2014/main" id="{00000000-0008-0000-0400-0000B7010000}"/>
            </a:ext>
          </a:extLst>
        </xdr:cNvPr>
        <xdr:cNvSpPr/>
      </xdr:nvSpPr>
      <xdr:spPr>
        <a:xfrm>
          <a:off x="1645920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66057</xdr:rowOff>
    </xdr:from>
    <xdr:ext cx="762000" cy="259045"/>
    <xdr:sp macro="" textlink="">
      <xdr:nvSpPr>
        <xdr:cNvPr id="440" name="公債費以外該当値テキスト">
          <a:extLst>
            <a:ext uri="{FF2B5EF4-FFF2-40B4-BE49-F238E27FC236}">
              <a16:creationId xmlns:a16="http://schemas.microsoft.com/office/drawing/2014/main" id="{00000000-0008-0000-0400-0000B8010000}"/>
            </a:ext>
          </a:extLst>
        </xdr:cNvPr>
        <xdr:cNvSpPr txBox="1"/>
      </xdr:nvSpPr>
      <xdr:spPr>
        <a:xfrm>
          <a:off x="16598900" y="1309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129539</xdr:rowOff>
    </xdr:from>
    <xdr:to>
      <xdr:col>78</xdr:col>
      <xdr:colOff>120650</xdr:colOff>
      <xdr:row>78</xdr:row>
      <xdr:rowOff>59689</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5621000" y="1333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69866</xdr:rowOff>
    </xdr:from>
    <xdr:ext cx="7366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290800" y="13100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87630</xdr:rowOff>
    </xdr:from>
    <xdr:to>
      <xdr:col>74</xdr:col>
      <xdr:colOff>31750</xdr:colOff>
      <xdr:row>78</xdr:row>
      <xdr:rowOff>17780</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4732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27957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401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72389</xdr:rowOff>
    </xdr:from>
    <xdr:to>
      <xdr:col>69</xdr:col>
      <xdr:colOff>142875</xdr:colOff>
      <xdr:row>78</xdr:row>
      <xdr:rowOff>2539</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3843000" y="1327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12716</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512800" y="13042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125730</xdr:rowOff>
    </xdr:from>
    <xdr:to>
      <xdr:col>65</xdr:col>
      <xdr:colOff>53975</xdr:colOff>
      <xdr:row>77</xdr:row>
      <xdr:rowOff>55880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2954000" y="1315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66057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623800" y="1292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高知県日高村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126820</xdr:rowOff>
    </xdr:from>
    <xdr:to>
      <xdr:col>29</xdr:col>
      <xdr:colOff>127000</xdr:colOff>
      <xdr:row>20</xdr:row>
      <xdr:rowOff>98913</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060395"/>
          <a:ext cx="0" cy="151514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70990</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547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98913</xdr:rowOff>
    </xdr:from>
    <xdr:to>
      <xdr:col>30</xdr:col>
      <xdr:colOff>25400</xdr:colOff>
      <xdr:row>20</xdr:row>
      <xdr:rowOff>98913</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5755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41747</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803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126820</xdr:rowOff>
    </xdr:from>
    <xdr:to>
      <xdr:col>30</xdr:col>
      <xdr:colOff>25400</xdr:colOff>
      <xdr:row>11</xdr:row>
      <xdr:rowOff>126820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0603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106466</xdr:rowOff>
    </xdr:from>
    <xdr:to>
      <xdr:col>29</xdr:col>
      <xdr:colOff>127000</xdr:colOff>
      <xdr:row>17</xdr:row>
      <xdr:rowOff>152670</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3068741"/>
          <a:ext cx="647700" cy="462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23309</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8141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6782</xdr:rowOff>
    </xdr:from>
    <xdr:to>
      <xdr:col>29</xdr:col>
      <xdr:colOff>177800</xdr:colOff>
      <xdr:row>17</xdr:row>
      <xdr:rowOff>108382</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9690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152670</xdr:rowOff>
    </xdr:from>
    <xdr:to>
      <xdr:col>26</xdr:col>
      <xdr:colOff>50800</xdr:colOff>
      <xdr:row>18</xdr:row>
      <xdr:rowOff>331</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3114945"/>
          <a:ext cx="698500" cy="191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41584</xdr:rowOff>
    </xdr:from>
    <xdr:to>
      <xdr:col>26</xdr:col>
      <xdr:colOff>101600</xdr:colOff>
      <xdr:row>17</xdr:row>
      <xdr:rowOff>143184</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3003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153361</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7727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161613</xdr:rowOff>
    </xdr:from>
    <xdr:to>
      <xdr:col>22</xdr:col>
      <xdr:colOff>114300</xdr:colOff>
      <xdr:row>18</xdr:row>
      <xdr:rowOff>331</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a:off x="3606800" y="3123888"/>
          <a:ext cx="698500" cy="101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57915</xdr:rowOff>
    </xdr:from>
    <xdr:to>
      <xdr:col>22</xdr:col>
      <xdr:colOff>165100</xdr:colOff>
      <xdr:row>17</xdr:row>
      <xdr:rowOff>159515</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0201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169692</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789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161613</xdr:rowOff>
    </xdr:from>
    <xdr:to>
      <xdr:col>18</xdr:col>
      <xdr:colOff>177800</xdr:colOff>
      <xdr:row>18</xdr:row>
      <xdr:rowOff>45905</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3123888"/>
          <a:ext cx="698500" cy="557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86728</xdr:rowOff>
    </xdr:from>
    <xdr:to>
      <xdr:col>19</xdr:col>
      <xdr:colOff>38100</xdr:colOff>
      <xdr:row>18</xdr:row>
      <xdr:rowOff>16878</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049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27055</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817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104485</xdr:rowOff>
    </xdr:from>
    <xdr:to>
      <xdr:col>15</xdr:col>
      <xdr:colOff>101600</xdr:colOff>
      <xdr:row>18</xdr:row>
      <xdr:rowOff>34635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0667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44812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835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55666</xdr:rowOff>
    </xdr:from>
    <xdr:to>
      <xdr:col>29</xdr:col>
      <xdr:colOff>177800</xdr:colOff>
      <xdr:row>17</xdr:row>
      <xdr:rowOff>157266</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30179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27743</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990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101870</xdr:rowOff>
    </xdr:from>
    <xdr:to>
      <xdr:col>26</xdr:col>
      <xdr:colOff>101600</xdr:colOff>
      <xdr:row>18</xdr:row>
      <xdr:rowOff>32020</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30641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16797</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1505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120981</xdr:rowOff>
    </xdr:from>
    <xdr:to>
      <xdr:col>22</xdr:col>
      <xdr:colOff>165100</xdr:colOff>
      <xdr:row>18</xdr:row>
      <xdr:rowOff>51131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0832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35908</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169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110813</xdr:rowOff>
    </xdr:from>
    <xdr:to>
      <xdr:col>19</xdr:col>
      <xdr:colOff>38100</xdr:colOff>
      <xdr:row>18</xdr:row>
      <xdr:rowOff>40963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0730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25740</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159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166555</xdr:rowOff>
    </xdr:from>
    <xdr:to>
      <xdr:col>15</xdr:col>
      <xdr:colOff>101600</xdr:colOff>
      <xdr:row>18</xdr:row>
      <xdr:rowOff>96705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1288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81482</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215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281289</xdr:rowOff>
    </xdr:from>
    <xdr:to>
      <xdr:col>29</xdr:col>
      <xdr:colOff>127000</xdr:colOff>
      <xdr:row>38</xdr:row>
      <xdr:rowOff>50468</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205839"/>
          <a:ext cx="0" cy="13122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22545</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490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50468</xdr:rowOff>
    </xdr:from>
    <xdr:to>
      <xdr:col>30</xdr:col>
      <xdr:colOff>25400</xdr:colOff>
      <xdr:row>38</xdr:row>
      <xdr:rowOff>50468</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5180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24766</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949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281289</xdr:rowOff>
    </xdr:from>
    <xdr:to>
      <xdr:col>30</xdr:col>
      <xdr:colOff>25400</xdr:colOff>
      <xdr:row>33</xdr:row>
      <xdr:rowOff>281289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2058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135637</xdr:rowOff>
    </xdr:from>
    <xdr:to>
      <xdr:col>29</xdr:col>
      <xdr:colOff>127000</xdr:colOff>
      <xdr:row>37</xdr:row>
      <xdr:rowOff>9924</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003800" y="7088887"/>
          <a:ext cx="647700" cy="457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281633</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8919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93656</xdr:rowOff>
    </xdr:from>
    <xdr:to>
      <xdr:col>29</xdr:col>
      <xdr:colOff>177800</xdr:colOff>
      <xdr:row>37</xdr:row>
      <xdr:rowOff>23806</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70469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135637</xdr:rowOff>
    </xdr:from>
    <xdr:to>
      <xdr:col>26</xdr:col>
      <xdr:colOff>50800</xdr:colOff>
      <xdr:row>37</xdr:row>
      <xdr:rowOff>31952</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7088887"/>
          <a:ext cx="698500" cy="677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108122</xdr:rowOff>
    </xdr:from>
    <xdr:to>
      <xdr:col>26</xdr:col>
      <xdr:colOff>101600</xdr:colOff>
      <xdr:row>37</xdr:row>
      <xdr:rowOff>38272</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70613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23049</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7147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6136</xdr:rowOff>
    </xdr:from>
    <xdr:to>
      <xdr:col>22</xdr:col>
      <xdr:colOff>114300</xdr:colOff>
      <xdr:row>37</xdr:row>
      <xdr:rowOff>31952</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7130836"/>
          <a:ext cx="698500" cy="258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107469</xdr:rowOff>
    </xdr:from>
    <xdr:to>
      <xdr:col>22</xdr:col>
      <xdr:colOff>165100</xdr:colOff>
      <xdr:row>37</xdr:row>
      <xdr:rowOff>37619</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0607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219246</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829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6136</xdr:rowOff>
    </xdr:from>
    <xdr:to>
      <xdr:col>18</xdr:col>
      <xdr:colOff>177800</xdr:colOff>
      <xdr:row>37</xdr:row>
      <xdr:rowOff>28490</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7130836"/>
          <a:ext cx="698500" cy="223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132893</xdr:rowOff>
    </xdr:from>
    <xdr:to>
      <xdr:col>19</xdr:col>
      <xdr:colOff>38100</xdr:colOff>
      <xdr:row>37</xdr:row>
      <xdr:rowOff>63043</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0861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47820</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17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169452</xdr:rowOff>
    </xdr:from>
    <xdr:to>
      <xdr:col>15</xdr:col>
      <xdr:colOff>101600</xdr:colOff>
      <xdr:row>37</xdr:row>
      <xdr:rowOff>99602</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71227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84379</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209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130574</xdr:rowOff>
    </xdr:from>
    <xdr:to>
      <xdr:col>29</xdr:col>
      <xdr:colOff>177800</xdr:colOff>
      <xdr:row>37</xdr:row>
      <xdr:rowOff>60724</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0838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102651</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055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84837</xdr:rowOff>
    </xdr:from>
    <xdr:to>
      <xdr:col>26</xdr:col>
      <xdr:colOff>101600</xdr:colOff>
      <xdr:row>37</xdr:row>
      <xdr:rowOff>14987</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0380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196614</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8069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152602</xdr:rowOff>
    </xdr:from>
    <xdr:to>
      <xdr:col>22</xdr:col>
      <xdr:colOff>165100</xdr:colOff>
      <xdr:row>37</xdr:row>
      <xdr:rowOff>82752</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1058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67529</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192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126786</xdr:rowOff>
    </xdr:from>
    <xdr:to>
      <xdr:col>19</xdr:col>
      <xdr:colOff>38100</xdr:colOff>
      <xdr:row>37</xdr:row>
      <xdr:rowOff>56936</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0800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238563</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848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149140</xdr:rowOff>
    </xdr:from>
    <xdr:to>
      <xdr:col>15</xdr:col>
      <xdr:colOff>101600</xdr:colOff>
      <xdr:row>37</xdr:row>
      <xdr:rowOff>79290</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1023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260917</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871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高知県日高村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5,008
4,990
44.85
4,958,550
4,592,971
36,379
2,007,180
3,832,195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114173</xdr:rowOff>
    </xdr:from>
    <xdr:to>
      <xdr:col>24</xdr:col>
      <xdr:colOff>62865</xdr:colOff>
      <xdr:row>38</xdr:row>
      <xdr:rowOff>132396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086223"/>
          <a:ext cx="1270" cy="1561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136223</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51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132396</xdr:rowOff>
    </xdr:from>
    <xdr:to>
      <xdr:col>24</xdr:col>
      <xdr:colOff>152400</xdr:colOff>
      <xdr:row>38</xdr:row>
      <xdr:rowOff>132396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47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60850</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861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114173</xdr:rowOff>
    </xdr:from>
    <xdr:to>
      <xdr:col>24</xdr:col>
      <xdr:colOff>152400</xdr:colOff>
      <xdr:row>29</xdr:row>
      <xdr:rowOff>114173</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086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70303</xdr:rowOff>
    </xdr:from>
    <xdr:to>
      <xdr:col>24</xdr:col>
      <xdr:colOff>63500</xdr:colOff>
      <xdr:row>36</xdr:row>
      <xdr:rowOff>108600</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242503"/>
          <a:ext cx="838200" cy="38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99694</xdr:rowOff>
    </xdr:from>
    <xdr:ext cx="599010"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9289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76817</xdr:rowOff>
    </xdr:from>
    <xdr:to>
      <xdr:col>24</xdr:col>
      <xdr:colOff>114300</xdr:colOff>
      <xdr:row>36</xdr:row>
      <xdr:rowOff>6967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077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92380</xdr:rowOff>
    </xdr:from>
    <xdr:to>
      <xdr:col>19</xdr:col>
      <xdr:colOff>177800</xdr:colOff>
      <xdr:row>36</xdr:row>
      <xdr:rowOff>108600</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6264580"/>
          <a:ext cx="889000" cy="1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115200</xdr:rowOff>
    </xdr:from>
    <xdr:to>
      <xdr:col>20</xdr:col>
      <xdr:colOff>38100</xdr:colOff>
      <xdr:row>36</xdr:row>
      <xdr:rowOff>45350</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11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61877</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497795" y="5891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92380</xdr:rowOff>
    </xdr:from>
    <xdr:to>
      <xdr:col>15</xdr:col>
      <xdr:colOff>50800</xdr:colOff>
      <xdr:row>36</xdr:row>
      <xdr:rowOff>138350</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264580"/>
          <a:ext cx="889000" cy="45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109136</xdr:rowOff>
    </xdr:from>
    <xdr:to>
      <xdr:col>15</xdr:col>
      <xdr:colOff>101600</xdr:colOff>
      <xdr:row>36</xdr:row>
      <xdr:rowOff>39286</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10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55813</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08795" y="5885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138350</xdr:rowOff>
    </xdr:from>
    <xdr:to>
      <xdr:col>10</xdr:col>
      <xdr:colOff>114300</xdr:colOff>
      <xdr:row>37</xdr:row>
      <xdr:rowOff>24790</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310550"/>
          <a:ext cx="889000" cy="57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125628</xdr:rowOff>
    </xdr:from>
    <xdr:to>
      <xdr:col>10</xdr:col>
      <xdr:colOff>165100</xdr:colOff>
      <xdr:row>36</xdr:row>
      <xdr:rowOff>55778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12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72305</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19795" y="5901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144461</xdr:rowOff>
    </xdr:from>
    <xdr:to>
      <xdr:col>6</xdr:col>
      <xdr:colOff>38100</xdr:colOff>
      <xdr:row>36</xdr:row>
      <xdr:rowOff>74611</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145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91138</xdr:rowOff>
    </xdr:from>
    <xdr:ext cx="59901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30795" y="5920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19503</xdr:rowOff>
    </xdr:from>
    <xdr:to>
      <xdr:col>24</xdr:col>
      <xdr:colOff>114300</xdr:colOff>
      <xdr:row>36</xdr:row>
      <xdr:rowOff>121103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191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169380</xdr:rowOff>
    </xdr:from>
    <xdr:ext cx="599010"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170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57800</xdr:rowOff>
    </xdr:from>
    <xdr:to>
      <xdr:col>20</xdr:col>
      <xdr:colOff>38100</xdr:colOff>
      <xdr:row>36</xdr:row>
      <xdr:rowOff>159400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23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150527</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497795" y="6322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41580</xdr:rowOff>
    </xdr:from>
    <xdr:to>
      <xdr:col>15</xdr:col>
      <xdr:colOff>101600</xdr:colOff>
      <xdr:row>36</xdr:row>
      <xdr:rowOff>143180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21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134307</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08795" y="6306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87550</xdr:rowOff>
    </xdr:from>
    <xdr:to>
      <xdr:col>10</xdr:col>
      <xdr:colOff>165100</xdr:colOff>
      <xdr:row>37</xdr:row>
      <xdr:rowOff>17700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25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8827</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19795" y="6352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145440</xdr:rowOff>
    </xdr:from>
    <xdr:to>
      <xdr:col>6</xdr:col>
      <xdr:colOff>38100</xdr:colOff>
      <xdr:row>37</xdr:row>
      <xdr:rowOff>75590</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3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66717</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410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2714</xdr:rowOff>
    </xdr:from>
    <xdr:to>
      <xdr:col>24</xdr:col>
      <xdr:colOff>62865</xdr:colOff>
      <xdr:row>57</xdr:row>
      <xdr:rowOff>37529</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575214"/>
          <a:ext cx="1270" cy="1234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41356</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9814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37529</xdr:rowOff>
    </xdr:from>
    <xdr:to>
      <xdr:col>24</xdr:col>
      <xdr:colOff>152400</xdr:colOff>
      <xdr:row>57</xdr:row>
      <xdr:rowOff>37529</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9810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120841</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350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2714</xdr:rowOff>
    </xdr:from>
    <xdr:to>
      <xdr:col>24</xdr:col>
      <xdr:colOff>152400</xdr:colOff>
      <xdr:row>50</xdr:row>
      <xdr:rowOff>2714</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575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49604</xdr:rowOff>
    </xdr:from>
    <xdr:to>
      <xdr:col>24</xdr:col>
      <xdr:colOff>63500</xdr:colOff>
      <xdr:row>55</xdr:row>
      <xdr:rowOff>137624</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3797300" y="9479354"/>
          <a:ext cx="838200" cy="88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45602</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3039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22725</xdr:rowOff>
    </xdr:from>
    <xdr:to>
      <xdr:col>24</xdr:col>
      <xdr:colOff>114300</xdr:colOff>
      <xdr:row>55</xdr:row>
      <xdr:rowOff>124325</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452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66507</xdr:rowOff>
    </xdr:from>
    <xdr:to>
      <xdr:col>19</xdr:col>
      <xdr:colOff>177800</xdr:colOff>
      <xdr:row>55</xdr:row>
      <xdr:rowOff>49604</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2908300" y="9324807"/>
          <a:ext cx="889000" cy="154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47276</xdr:rowOff>
    </xdr:from>
    <xdr:to>
      <xdr:col>20</xdr:col>
      <xdr:colOff>38100</xdr:colOff>
      <xdr:row>55</xdr:row>
      <xdr:rowOff>148876</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477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140003</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497795" y="9569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66507</xdr:rowOff>
    </xdr:from>
    <xdr:to>
      <xdr:col>15</xdr:col>
      <xdr:colOff>50800</xdr:colOff>
      <xdr:row>55</xdr:row>
      <xdr:rowOff>25665</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9324807"/>
          <a:ext cx="889000" cy="130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43226</xdr:rowOff>
    </xdr:from>
    <xdr:to>
      <xdr:col>15</xdr:col>
      <xdr:colOff>101600</xdr:colOff>
      <xdr:row>55</xdr:row>
      <xdr:rowOff>144826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47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135953</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08795" y="9565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25665</xdr:rowOff>
    </xdr:from>
    <xdr:to>
      <xdr:col>10</xdr:col>
      <xdr:colOff>114300</xdr:colOff>
      <xdr:row>56</xdr:row>
      <xdr:rowOff>45362</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455415"/>
          <a:ext cx="889000" cy="19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68514</xdr:rowOff>
    </xdr:from>
    <xdr:to>
      <xdr:col>10</xdr:col>
      <xdr:colOff>165100</xdr:colOff>
      <xdr:row>55</xdr:row>
      <xdr:rowOff>170114</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49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161241</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19795" y="9590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117571</xdr:rowOff>
    </xdr:from>
    <xdr:to>
      <xdr:col>6</xdr:col>
      <xdr:colOff>38100</xdr:colOff>
      <xdr:row>56</xdr:row>
      <xdr:rowOff>47721</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547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64248</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30795" y="9322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86824</xdr:rowOff>
    </xdr:from>
    <xdr:to>
      <xdr:col>24</xdr:col>
      <xdr:colOff>114300</xdr:colOff>
      <xdr:row>56</xdr:row>
      <xdr:rowOff>16974</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516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65251</xdr:rowOff>
    </xdr:from>
    <xdr:ext cx="599010"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495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170254</xdr:rowOff>
    </xdr:from>
    <xdr:to>
      <xdr:col>20</xdr:col>
      <xdr:colOff>38100</xdr:colOff>
      <xdr:row>55</xdr:row>
      <xdr:rowOff>100404</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42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116931</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497795" y="9203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15707</xdr:rowOff>
    </xdr:from>
    <xdr:to>
      <xdr:col>15</xdr:col>
      <xdr:colOff>101600</xdr:colOff>
      <xdr:row>54</xdr:row>
      <xdr:rowOff>117307</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274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133834</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08795" y="9049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146315</xdr:rowOff>
    </xdr:from>
    <xdr:to>
      <xdr:col>10</xdr:col>
      <xdr:colOff>165100</xdr:colOff>
      <xdr:row>55</xdr:row>
      <xdr:rowOff>76465</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40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92992</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19795" y="9179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166012</xdr:rowOff>
    </xdr:from>
    <xdr:to>
      <xdr:col>6</xdr:col>
      <xdr:colOff>38100</xdr:colOff>
      <xdr:row>56</xdr:row>
      <xdr:rowOff>96162</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595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87289</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968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121107</xdr:rowOff>
    </xdr:from>
    <xdr:to>
      <xdr:col>24</xdr:col>
      <xdr:colOff>62865</xdr:colOff>
      <xdr:row>79</xdr:row>
      <xdr:rowOff>43154</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122607"/>
          <a:ext cx="1270" cy="1465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46981</xdr:rowOff>
    </xdr:from>
    <xdr:ext cx="313932"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5915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43154</xdr:rowOff>
    </xdr:from>
    <xdr:to>
      <xdr:col>24</xdr:col>
      <xdr:colOff>152400</xdr:colOff>
      <xdr:row>79</xdr:row>
      <xdr:rowOff>43154</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587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67784</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1897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121107</xdr:rowOff>
    </xdr:from>
    <xdr:to>
      <xdr:col>24</xdr:col>
      <xdr:colOff>152400</xdr:colOff>
      <xdr:row>70</xdr:row>
      <xdr:rowOff>121107</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12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158445</xdr:rowOff>
    </xdr:from>
    <xdr:to>
      <xdr:col>24</xdr:col>
      <xdr:colOff>63500</xdr:colOff>
      <xdr:row>78</xdr:row>
      <xdr:rowOff>16980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3797300" y="13360095"/>
          <a:ext cx="838200" cy="29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21975</xdr:rowOff>
    </xdr:from>
    <xdr:ext cx="469744"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0521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170548</xdr:rowOff>
    </xdr:from>
    <xdr:to>
      <xdr:col>24</xdr:col>
      <xdr:colOff>114300</xdr:colOff>
      <xdr:row>77</xdr:row>
      <xdr:rowOff>100698</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200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158445</xdr:rowOff>
    </xdr:from>
    <xdr:to>
      <xdr:col>19</xdr:col>
      <xdr:colOff>177800</xdr:colOff>
      <xdr:row>78</xdr:row>
      <xdr:rowOff>68720</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908300" y="13360095"/>
          <a:ext cx="889000" cy="81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134886</xdr:rowOff>
    </xdr:from>
    <xdr:to>
      <xdr:col>20</xdr:col>
      <xdr:colOff>38100</xdr:colOff>
      <xdr:row>77</xdr:row>
      <xdr:rowOff>65036</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165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81563</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62428" y="12940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68720</xdr:rowOff>
    </xdr:from>
    <xdr:to>
      <xdr:col>15</xdr:col>
      <xdr:colOff>50800</xdr:colOff>
      <xdr:row>78</xdr:row>
      <xdr:rowOff>79273</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019300" y="13441820"/>
          <a:ext cx="889000" cy="10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147613</xdr:rowOff>
    </xdr:from>
    <xdr:to>
      <xdr:col>15</xdr:col>
      <xdr:colOff>101600</xdr:colOff>
      <xdr:row>77</xdr:row>
      <xdr:rowOff>77763</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1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94289</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73428" y="12953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46202</xdr:rowOff>
    </xdr:from>
    <xdr:to>
      <xdr:col>10</xdr:col>
      <xdr:colOff>114300</xdr:colOff>
      <xdr:row>78</xdr:row>
      <xdr:rowOff>79273</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1130300" y="13419302"/>
          <a:ext cx="889000" cy="33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152298</xdr:rowOff>
    </xdr:from>
    <xdr:to>
      <xdr:col>10</xdr:col>
      <xdr:colOff>165100</xdr:colOff>
      <xdr:row>77</xdr:row>
      <xdr:rowOff>82448</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182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98975</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84428" y="12957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29083</xdr:rowOff>
    </xdr:from>
    <xdr:to>
      <xdr:col>6</xdr:col>
      <xdr:colOff>38100</xdr:colOff>
      <xdr:row>77</xdr:row>
      <xdr:rowOff>130683</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230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147210</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3005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137630</xdr:rowOff>
    </xdr:from>
    <xdr:to>
      <xdr:col>24</xdr:col>
      <xdr:colOff>114300</xdr:colOff>
      <xdr:row>78</xdr:row>
      <xdr:rowOff>67780</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33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116057</xdr:rowOff>
    </xdr:from>
    <xdr:ext cx="469744"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3317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107645</xdr:rowOff>
    </xdr:from>
    <xdr:to>
      <xdr:col>20</xdr:col>
      <xdr:colOff>38100</xdr:colOff>
      <xdr:row>78</xdr:row>
      <xdr:rowOff>37795</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30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28922</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62428" y="13402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17920</xdr:rowOff>
    </xdr:from>
    <xdr:to>
      <xdr:col>15</xdr:col>
      <xdr:colOff>101600</xdr:colOff>
      <xdr:row>78</xdr:row>
      <xdr:rowOff>119520</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39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110647</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73428" y="1348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28473</xdr:rowOff>
    </xdr:from>
    <xdr:to>
      <xdr:col>10</xdr:col>
      <xdr:colOff>165100</xdr:colOff>
      <xdr:row>78</xdr:row>
      <xdr:rowOff>130073</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401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121200</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84428" y="13494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166852</xdr:rowOff>
    </xdr:from>
    <xdr:to>
      <xdr:col>6</xdr:col>
      <xdr:colOff>38100</xdr:colOff>
      <xdr:row>78</xdr:row>
      <xdr:rowOff>97002</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368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88129</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95428" y="13461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44272</xdr:rowOff>
    </xdr:from>
    <xdr:to>
      <xdr:col>24</xdr:col>
      <xdr:colOff>62865</xdr:colOff>
      <xdr:row>98</xdr:row>
      <xdr:rowOff>150940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474772"/>
          <a:ext cx="1270" cy="1478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154767</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956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150940</xdr:rowOff>
    </xdr:from>
    <xdr:to>
      <xdr:col>24</xdr:col>
      <xdr:colOff>152400</xdr:colOff>
      <xdr:row>98</xdr:row>
      <xdr:rowOff>150940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953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162399</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249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44272</xdr:rowOff>
    </xdr:from>
    <xdr:to>
      <xdr:col>24</xdr:col>
      <xdr:colOff>152400</xdr:colOff>
      <xdr:row>90</xdr:row>
      <xdr:rowOff>44272</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474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119202</xdr:rowOff>
    </xdr:from>
    <xdr:to>
      <xdr:col>24</xdr:col>
      <xdr:colOff>63500</xdr:colOff>
      <xdr:row>95</xdr:row>
      <xdr:rowOff>146735</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406952"/>
          <a:ext cx="838200" cy="27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146448</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434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168021</xdr:rowOff>
    </xdr:from>
    <xdr:to>
      <xdr:col>24</xdr:col>
      <xdr:colOff>114300</xdr:colOff>
      <xdr:row>96</xdr:row>
      <xdr:rowOff>98171</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455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107925</xdr:rowOff>
    </xdr:from>
    <xdr:to>
      <xdr:col>19</xdr:col>
      <xdr:colOff>177800</xdr:colOff>
      <xdr:row>95</xdr:row>
      <xdr:rowOff>146735</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2908300" y="16395675"/>
          <a:ext cx="889000" cy="38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9322</xdr:rowOff>
    </xdr:from>
    <xdr:to>
      <xdr:col>20</xdr:col>
      <xdr:colOff>38100</xdr:colOff>
      <xdr:row>96</xdr:row>
      <xdr:rowOff>110922</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46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102049</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561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39255</xdr:rowOff>
    </xdr:from>
    <xdr:to>
      <xdr:col>15</xdr:col>
      <xdr:colOff>50800</xdr:colOff>
      <xdr:row>95</xdr:row>
      <xdr:rowOff>107925</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019300" y="16327005"/>
          <a:ext cx="889000" cy="68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27432</xdr:rowOff>
    </xdr:from>
    <xdr:to>
      <xdr:col>15</xdr:col>
      <xdr:colOff>101600</xdr:colOff>
      <xdr:row>96</xdr:row>
      <xdr:rowOff>129032</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48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120159</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579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39255</xdr:rowOff>
    </xdr:from>
    <xdr:to>
      <xdr:col>10</xdr:col>
      <xdr:colOff>114300</xdr:colOff>
      <xdr:row>95</xdr:row>
      <xdr:rowOff>116002</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1130300" y="16327005"/>
          <a:ext cx="889000" cy="76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37630</xdr:rowOff>
    </xdr:from>
    <xdr:to>
      <xdr:col>10</xdr:col>
      <xdr:colOff>165100</xdr:colOff>
      <xdr:row>96</xdr:row>
      <xdr:rowOff>139230</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49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130357</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589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120765</xdr:rowOff>
    </xdr:from>
    <xdr:to>
      <xdr:col>6</xdr:col>
      <xdr:colOff>38100</xdr:colOff>
      <xdr:row>97</xdr:row>
      <xdr:rowOff>50915</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57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42042</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672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68402</xdr:rowOff>
    </xdr:from>
    <xdr:to>
      <xdr:col>24</xdr:col>
      <xdr:colOff>114300</xdr:colOff>
      <xdr:row>95</xdr:row>
      <xdr:rowOff>170002</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356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91279</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207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95935</xdr:rowOff>
    </xdr:from>
    <xdr:to>
      <xdr:col>20</xdr:col>
      <xdr:colOff>38100</xdr:colOff>
      <xdr:row>96</xdr:row>
      <xdr:rowOff>26085</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383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42612</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6158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57125</xdr:rowOff>
    </xdr:from>
    <xdr:to>
      <xdr:col>15</xdr:col>
      <xdr:colOff>101600</xdr:colOff>
      <xdr:row>95</xdr:row>
      <xdr:rowOff>158725</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344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3802</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6120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159905</xdr:rowOff>
    </xdr:from>
    <xdr:to>
      <xdr:col>10</xdr:col>
      <xdr:colOff>165100</xdr:colOff>
      <xdr:row>95</xdr:row>
      <xdr:rowOff>90055</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27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106582</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6051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65202</xdr:rowOff>
    </xdr:from>
    <xdr:to>
      <xdr:col>6</xdr:col>
      <xdr:colOff>38100</xdr:colOff>
      <xdr:row>95</xdr:row>
      <xdr:rowOff>166802</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35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11879</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128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a:extLst>
            <a:ext uri="{FF2B5EF4-FFF2-40B4-BE49-F238E27FC236}">
              <a16:creationId xmlns:a16="http://schemas.microsoft.com/office/drawing/2014/main" id="{00000000-0008-0000-06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133537</xdr:rowOff>
    </xdr:from>
    <xdr:to>
      <xdr:col>54</xdr:col>
      <xdr:colOff>189865</xdr:colOff>
      <xdr:row>38</xdr:row>
      <xdr:rowOff>10770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10475595" y="5277037"/>
          <a:ext cx="1270" cy="1248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14597</xdr:rowOff>
    </xdr:from>
    <xdr:ext cx="534377" cy="259045"/>
    <xdr:sp macro="" textlink="">
      <xdr:nvSpPr>
        <xdr:cNvPr id="284" name="補助費等最小値テキスト">
          <a:extLst>
            <a:ext uri="{FF2B5EF4-FFF2-40B4-BE49-F238E27FC236}">
              <a16:creationId xmlns:a16="http://schemas.microsoft.com/office/drawing/2014/main" id="{00000000-0008-0000-0600-00001C010000}"/>
            </a:ext>
          </a:extLst>
        </xdr:cNvPr>
        <xdr:cNvSpPr txBox="1"/>
      </xdr:nvSpPr>
      <xdr:spPr>
        <a:xfrm>
          <a:off x="10528300" y="6529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10770</xdr:rowOff>
    </xdr:from>
    <xdr:to>
      <xdr:col>55</xdr:col>
      <xdr:colOff>88900</xdr:colOff>
      <xdr:row>38</xdr:row>
      <xdr:rowOff>10770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6525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80214</xdr:rowOff>
    </xdr:from>
    <xdr:ext cx="599010" cy="259045"/>
    <xdr:sp macro="" textlink="">
      <xdr:nvSpPr>
        <xdr:cNvPr id="286" name="補助費等最大値テキスト">
          <a:extLst>
            <a:ext uri="{FF2B5EF4-FFF2-40B4-BE49-F238E27FC236}">
              <a16:creationId xmlns:a16="http://schemas.microsoft.com/office/drawing/2014/main" id="{00000000-0008-0000-0600-00001E010000}"/>
            </a:ext>
          </a:extLst>
        </xdr:cNvPr>
        <xdr:cNvSpPr txBox="1"/>
      </xdr:nvSpPr>
      <xdr:spPr>
        <a:xfrm>
          <a:off x="10528300" y="5052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133537</xdr:rowOff>
    </xdr:from>
    <xdr:to>
      <xdr:col>55</xdr:col>
      <xdr:colOff>88900</xdr:colOff>
      <xdr:row>30</xdr:row>
      <xdr:rowOff>133537</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5277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122555</xdr:rowOff>
    </xdr:from>
    <xdr:to>
      <xdr:col>55</xdr:col>
      <xdr:colOff>0</xdr:colOff>
      <xdr:row>35</xdr:row>
      <xdr:rowOff>128741</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9639300" y="6123305"/>
          <a:ext cx="838200" cy="6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58791</xdr:rowOff>
    </xdr:from>
    <xdr:ext cx="599010" cy="259045"/>
    <xdr:sp macro="" textlink="">
      <xdr:nvSpPr>
        <xdr:cNvPr id="289" name="補助費等平均値テキスト">
          <a:extLst>
            <a:ext uri="{FF2B5EF4-FFF2-40B4-BE49-F238E27FC236}">
              <a16:creationId xmlns:a16="http://schemas.microsoft.com/office/drawing/2014/main" id="{00000000-0008-0000-0600-000021010000}"/>
            </a:ext>
          </a:extLst>
        </xdr:cNvPr>
        <xdr:cNvSpPr txBox="1"/>
      </xdr:nvSpPr>
      <xdr:spPr>
        <a:xfrm>
          <a:off x="10528300" y="60595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80364</xdr:rowOff>
    </xdr:from>
    <xdr:to>
      <xdr:col>55</xdr:col>
      <xdr:colOff>50800</xdr:colOff>
      <xdr:row>36</xdr:row>
      <xdr:rowOff>10514</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10426700" y="608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158262</xdr:rowOff>
    </xdr:from>
    <xdr:to>
      <xdr:col>50</xdr:col>
      <xdr:colOff>114300</xdr:colOff>
      <xdr:row>35</xdr:row>
      <xdr:rowOff>122555</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8750300" y="5987562"/>
          <a:ext cx="889000" cy="135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83546</xdr:rowOff>
    </xdr:from>
    <xdr:to>
      <xdr:col>50</xdr:col>
      <xdr:colOff>165100</xdr:colOff>
      <xdr:row>36</xdr:row>
      <xdr:rowOff>13696</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9588500" y="608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4823</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9339795" y="6177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158262</xdr:rowOff>
    </xdr:from>
    <xdr:to>
      <xdr:col>45</xdr:col>
      <xdr:colOff>177800</xdr:colOff>
      <xdr:row>35</xdr:row>
      <xdr:rowOff>113031</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7861300" y="5987562"/>
          <a:ext cx="889000" cy="126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71718</xdr:rowOff>
    </xdr:from>
    <xdr:to>
      <xdr:col>46</xdr:col>
      <xdr:colOff>38100</xdr:colOff>
      <xdr:row>36</xdr:row>
      <xdr:rowOff>1868</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8699500" y="6072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164445</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8450795" y="6165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113031</xdr:rowOff>
    </xdr:from>
    <xdr:to>
      <xdr:col>41</xdr:col>
      <xdr:colOff>50800</xdr:colOff>
      <xdr:row>36</xdr:row>
      <xdr:rowOff>19877</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6972300" y="6113781"/>
          <a:ext cx="889000" cy="78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99850</xdr:rowOff>
    </xdr:from>
    <xdr:to>
      <xdr:col>41</xdr:col>
      <xdr:colOff>101600</xdr:colOff>
      <xdr:row>36</xdr:row>
      <xdr:rowOff>30000</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7810500" y="610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21127</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561795" y="6193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128420</xdr:rowOff>
    </xdr:from>
    <xdr:to>
      <xdr:col>36</xdr:col>
      <xdr:colOff>165100</xdr:colOff>
      <xdr:row>36</xdr:row>
      <xdr:rowOff>58570</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6921500" y="612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75097</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672795" y="5904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77941</xdr:rowOff>
    </xdr:from>
    <xdr:to>
      <xdr:col>55</xdr:col>
      <xdr:colOff>50800</xdr:colOff>
      <xdr:row>36</xdr:row>
      <xdr:rowOff>8091</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10426700" y="6078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100818</xdr:rowOff>
    </xdr:from>
    <xdr:ext cx="599010" cy="259045"/>
    <xdr:sp macro="" textlink="">
      <xdr:nvSpPr>
        <xdr:cNvPr id="308" name="補助費等該当値テキスト">
          <a:extLst>
            <a:ext uri="{FF2B5EF4-FFF2-40B4-BE49-F238E27FC236}">
              <a16:creationId xmlns:a16="http://schemas.microsoft.com/office/drawing/2014/main" id="{00000000-0008-0000-0600-000034010000}"/>
            </a:ext>
          </a:extLst>
        </xdr:cNvPr>
        <xdr:cNvSpPr txBox="1"/>
      </xdr:nvSpPr>
      <xdr:spPr>
        <a:xfrm>
          <a:off x="10528300" y="5930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71755</xdr:rowOff>
    </xdr:from>
    <xdr:to>
      <xdr:col>50</xdr:col>
      <xdr:colOff>165100</xdr:colOff>
      <xdr:row>36</xdr:row>
      <xdr:rowOff>1905</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9588500" y="6072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18432</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339795" y="5847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107462</xdr:rowOff>
    </xdr:from>
    <xdr:to>
      <xdr:col>46</xdr:col>
      <xdr:colOff>38100</xdr:colOff>
      <xdr:row>35</xdr:row>
      <xdr:rowOff>37612</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8699500" y="5936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54139</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450795" y="5711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62231</xdr:rowOff>
    </xdr:from>
    <xdr:to>
      <xdr:col>41</xdr:col>
      <xdr:colOff>101600</xdr:colOff>
      <xdr:row>35</xdr:row>
      <xdr:rowOff>163831</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7810500" y="6062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8908</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561795" y="5838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140527</xdr:rowOff>
    </xdr:from>
    <xdr:to>
      <xdr:col>36</xdr:col>
      <xdr:colOff>165100</xdr:colOff>
      <xdr:row>36</xdr:row>
      <xdr:rowOff>70677</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6921500" y="6141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61804</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672795" y="6234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106080</xdr:rowOff>
    </xdr:from>
    <xdr:to>
      <xdr:col>54</xdr:col>
      <xdr:colOff>189865</xdr:colOff>
      <xdr:row>59</xdr:row>
      <xdr:rowOff>30670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850030"/>
          <a:ext cx="1270" cy="1296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34497</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150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30670</xdr:rowOff>
    </xdr:from>
    <xdr:to>
      <xdr:col>55</xdr:col>
      <xdr:colOff>88900</xdr:colOff>
      <xdr:row>59</xdr:row>
      <xdr:rowOff>30670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146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52757</xdr:rowOff>
    </xdr:from>
    <xdr:ext cx="690189"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62525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1,719,121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106080</xdr:rowOff>
    </xdr:from>
    <xdr:to>
      <xdr:col>55</xdr:col>
      <xdr:colOff>88900</xdr:colOff>
      <xdr:row>51</xdr:row>
      <xdr:rowOff>106080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850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129262</xdr:rowOff>
    </xdr:from>
    <xdr:to>
      <xdr:col>55</xdr:col>
      <xdr:colOff>0</xdr:colOff>
      <xdr:row>58</xdr:row>
      <xdr:rowOff>119991</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9639300" y="9901912"/>
          <a:ext cx="838200" cy="162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32931</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9770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54504</xdr:rowOff>
    </xdr:from>
    <xdr:to>
      <xdr:col>55</xdr:col>
      <xdr:colOff>50800</xdr:colOff>
      <xdr:row>58</xdr:row>
      <xdr:rowOff>156104</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998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57489</xdr:rowOff>
    </xdr:from>
    <xdr:to>
      <xdr:col>50</xdr:col>
      <xdr:colOff>114300</xdr:colOff>
      <xdr:row>58</xdr:row>
      <xdr:rowOff>119991</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8750300" y="10001589"/>
          <a:ext cx="889000" cy="62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72556</xdr:rowOff>
    </xdr:from>
    <xdr:to>
      <xdr:col>50</xdr:col>
      <xdr:colOff>165100</xdr:colOff>
      <xdr:row>59</xdr:row>
      <xdr:rowOff>2706</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100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165283</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10109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55987</xdr:rowOff>
    </xdr:from>
    <xdr:to>
      <xdr:col>45</xdr:col>
      <xdr:colOff>177800</xdr:colOff>
      <xdr:row>58</xdr:row>
      <xdr:rowOff>57489</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7861300" y="10000087"/>
          <a:ext cx="889000" cy="1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76584</xdr:rowOff>
    </xdr:from>
    <xdr:to>
      <xdr:col>46</xdr:col>
      <xdr:colOff>38100</xdr:colOff>
      <xdr:row>59</xdr:row>
      <xdr:rowOff>6734</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10020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169311</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10113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55987</xdr:rowOff>
    </xdr:from>
    <xdr:to>
      <xdr:col>41</xdr:col>
      <xdr:colOff>50800</xdr:colOff>
      <xdr:row>58</xdr:row>
      <xdr:rowOff>127373</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6972300" y="10000087"/>
          <a:ext cx="889000" cy="71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73750</xdr:rowOff>
    </xdr:from>
    <xdr:to>
      <xdr:col>41</xdr:col>
      <xdr:colOff>101600</xdr:colOff>
      <xdr:row>59</xdr:row>
      <xdr:rowOff>3900</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1001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166477</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10110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81341</xdr:rowOff>
    </xdr:from>
    <xdr:to>
      <xdr:col>36</xdr:col>
      <xdr:colOff>165100</xdr:colOff>
      <xdr:row>59</xdr:row>
      <xdr:rowOff>11491</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10025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2618</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10118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78462</xdr:rowOff>
    </xdr:from>
    <xdr:to>
      <xdr:col>55</xdr:col>
      <xdr:colOff>50800</xdr:colOff>
      <xdr:row>58</xdr:row>
      <xdr:rowOff>8612</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851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101339</xdr:rowOff>
    </xdr:from>
    <xdr:ext cx="599010"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702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69191</xdr:rowOff>
    </xdr:from>
    <xdr:to>
      <xdr:col>50</xdr:col>
      <xdr:colOff>165100</xdr:colOff>
      <xdr:row>58</xdr:row>
      <xdr:rowOff>170791</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10013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15868</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39795" y="9788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6689</xdr:rowOff>
    </xdr:from>
    <xdr:to>
      <xdr:col>46</xdr:col>
      <xdr:colOff>38100</xdr:colOff>
      <xdr:row>58</xdr:row>
      <xdr:rowOff>108289</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950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124816</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50795" y="9726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5187</xdr:rowOff>
    </xdr:from>
    <xdr:to>
      <xdr:col>41</xdr:col>
      <xdr:colOff>101600</xdr:colOff>
      <xdr:row>58</xdr:row>
      <xdr:rowOff>106787</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949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123314</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61795" y="9724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76573</xdr:rowOff>
    </xdr:from>
    <xdr:to>
      <xdr:col>36</xdr:col>
      <xdr:colOff>165100</xdr:colOff>
      <xdr:row>59</xdr:row>
      <xdr:rowOff>6723</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1002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23250</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672795" y="9795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21970</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44092</xdr:rowOff>
    </xdr:from>
    <xdr:to>
      <xdr:col>54</xdr:col>
      <xdr:colOff>189865</xdr:colOff>
      <xdr:row>79</xdr:row>
      <xdr:rowOff>98879</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045592"/>
          <a:ext cx="1270" cy="1597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162219</xdr:rowOff>
    </xdr:from>
    <xdr:ext cx="690189"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182081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1,467,829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44092</xdr:rowOff>
    </xdr:from>
    <xdr:to>
      <xdr:col>55</xdr:col>
      <xdr:colOff>88900</xdr:colOff>
      <xdr:row>70</xdr:row>
      <xdr:rowOff>44092</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045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91120</xdr:rowOff>
    </xdr:from>
    <xdr:to>
      <xdr:col>55</xdr:col>
      <xdr:colOff>0</xdr:colOff>
      <xdr:row>79</xdr:row>
      <xdr:rowOff>97464</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9639300" y="13635670"/>
          <a:ext cx="838200" cy="6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15662</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3887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164235</xdr:rowOff>
    </xdr:from>
    <xdr:to>
      <xdr:col>55</xdr:col>
      <xdr:colOff>50800</xdr:colOff>
      <xdr:row>79</xdr:row>
      <xdr:rowOff>94385</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53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43250</xdr:rowOff>
    </xdr:from>
    <xdr:to>
      <xdr:col>50</xdr:col>
      <xdr:colOff>114300</xdr:colOff>
      <xdr:row>79</xdr:row>
      <xdr:rowOff>91120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8750300" y="13587800"/>
          <a:ext cx="889000" cy="47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79</xdr:row>
      <xdr:rowOff>3620</xdr:rowOff>
    </xdr:from>
    <xdr:to>
      <xdr:col>50</xdr:col>
      <xdr:colOff>165100</xdr:colOff>
      <xdr:row>79</xdr:row>
      <xdr:rowOff>105220</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54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121747</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323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36060</xdr:rowOff>
    </xdr:from>
    <xdr:to>
      <xdr:col>45</xdr:col>
      <xdr:colOff>177800</xdr:colOff>
      <xdr:row>79</xdr:row>
      <xdr:rowOff>43250</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7861300" y="13580610"/>
          <a:ext cx="889000" cy="7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79</xdr:row>
      <xdr:rowOff>2277</xdr:rowOff>
    </xdr:from>
    <xdr:to>
      <xdr:col>46</xdr:col>
      <xdr:colOff>38100</xdr:colOff>
      <xdr:row>79</xdr:row>
      <xdr:rowOff>103877</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546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95004</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639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36060</xdr:rowOff>
    </xdr:from>
    <xdr:to>
      <xdr:col>41</xdr:col>
      <xdr:colOff>50800</xdr:colOff>
      <xdr:row>79</xdr:row>
      <xdr:rowOff>98879</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6972300" y="13580610"/>
          <a:ext cx="889000" cy="62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79</xdr:row>
      <xdr:rowOff>1237</xdr:rowOff>
    </xdr:from>
    <xdr:to>
      <xdr:col>41</xdr:col>
      <xdr:colOff>101600</xdr:colOff>
      <xdr:row>79</xdr:row>
      <xdr:rowOff>102837</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54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93964</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3638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160280</xdr:rowOff>
    </xdr:from>
    <xdr:to>
      <xdr:col>36</xdr:col>
      <xdr:colOff>165100</xdr:colOff>
      <xdr:row>79</xdr:row>
      <xdr:rowOff>90430</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106957</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5111" y="13308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46664</xdr:rowOff>
    </xdr:from>
    <xdr:to>
      <xdr:col>55</xdr:col>
      <xdr:colOff>50800</xdr:colOff>
      <xdr:row>79</xdr:row>
      <xdr:rowOff>148264</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591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142662</xdr:rowOff>
    </xdr:from>
    <xdr:ext cx="469744"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515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40320</xdr:rowOff>
    </xdr:from>
    <xdr:to>
      <xdr:col>50</xdr:col>
      <xdr:colOff>165100</xdr:colOff>
      <xdr:row>79</xdr:row>
      <xdr:rowOff>141920</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58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133047</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04428" y="13677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163900</xdr:rowOff>
    </xdr:from>
    <xdr:to>
      <xdr:col>46</xdr:col>
      <xdr:colOff>38100</xdr:colOff>
      <xdr:row>79</xdr:row>
      <xdr:rowOff>94050</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53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110577</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483111" y="1331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156710</xdr:rowOff>
    </xdr:from>
    <xdr:to>
      <xdr:col>41</xdr:col>
      <xdr:colOff>101600</xdr:colOff>
      <xdr:row>79</xdr:row>
      <xdr:rowOff>86860</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52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103387</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594111" y="13305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48079</xdr:rowOff>
    </xdr:from>
    <xdr:to>
      <xdr:col>36</xdr:col>
      <xdr:colOff>165100</xdr:colOff>
      <xdr:row>79</xdr:row>
      <xdr:rowOff>149679</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79</xdr:row>
      <xdr:rowOff>140806</xdr:rowOff>
    </xdr:from>
    <xdr:ext cx="249299"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84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17952</xdr:rowOff>
    </xdr:from>
    <xdr:to>
      <xdr:col>54</xdr:col>
      <xdr:colOff>189865</xdr:colOff>
      <xdr:row>98</xdr:row>
      <xdr:rowOff>102575</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448452"/>
          <a:ext cx="1270" cy="1456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106402</xdr:rowOff>
    </xdr:from>
    <xdr:ext cx="469744"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908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102575</xdr:rowOff>
    </xdr:from>
    <xdr:to>
      <xdr:col>55</xdr:col>
      <xdr:colOff>88900</xdr:colOff>
      <xdr:row>98</xdr:row>
      <xdr:rowOff>102575</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904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136079</xdr:rowOff>
    </xdr:from>
    <xdr:ext cx="599010"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223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17952</xdr:rowOff>
    </xdr:from>
    <xdr:to>
      <xdr:col>55</xdr:col>
      <xdr:colOff>88900</xdr:colOff>
      <xdr:row>90</xdr:row>
      <xdr:rowOff>17952</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448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90</xdr:row>
      <xdr:rowOff>99164</xdr:rowOff>
    </xdr:from>
    <xdr:to>
      <xdr:col>55</xdr:col>
      <xdr:colOff>0</xdr:colOff>
      <xdr:row>95</xdr:row>
      <xdr:rowOff>170117</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9639300" y="15529664"/>
          <a:ext cx="838200" cy="928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52542</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5117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74115</xdr:rowOff>
    </xdr:from>
    <xdr:to>
      <xdr:col>55</xdr:col>
      <xdr:colOff>50800</xdr:colOff>
      <xdr:row>97</xdr:row>
      <xdr:rowOff>4265</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533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170117</xdr:rowOff>
    </xdr:from>
    <xdr:to>
      <xdr:col>50</xdr:col>
      <xdr:colOff>114300</xdr:colOff>
      <xdr:row>96</xdr:row>
      <xdr:rowOff>62982</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8750300" y="16457867"/>
          <a:ext cx="889000" cy="64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128997</xdr:rowOff>
    </xdr:from>
    <xdr:to>
      <xdr:col>50</xdr:col>
      <xdr:colOff>165100</xdr:colOff>
      <xdr:row>97</xdr:row>
      <xdr:rowOff>59147</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588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50274</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680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97670</xdr:rowOff>
    </xdr:from>
    <xdr:to>
      <xdr:col>45</xdr:col>
      <xdr:colOff>177800</xdr:colOff>
      <xdr:row>96</xdr:row>
      <xdr:rowOff>62982</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7861300" y="16385420"/>
          <a:ext cx="889000" cy="136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162697</xdr:rowOff>
    </xdr:from>
    <xdr:to>
      <xdr:col>46</xdr:col>
      <xdr:colOff>38100</xdr:colOff>
      <xdr:row>97</xdr:row>
      <xdr:rowOff>92847</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621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83974</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714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97670</xdr:rowOff>
    </xdr:from>
    <xdr:to>
      <xdr:col>41</xdr:col>
      <xdr:colOff>50800</xdr:colOff>
      <xdr:row>95</xdr:row>
      <xdr:rowOff>156237</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6972300" y="16385420"/>
          <a:ext cx="889000" cy="58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154417</xdr:rowOff>
    </xdr:from>
    <xdr:to>
      <xdr:col>41</xdr:col>
      <xdr:colOff>101600</xdr:colOff>
      <xdr:row>97</xdr:row>
      <xdr:rowOff>84567</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61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75694</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706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61446</xdr:rowOff>
    </xdr:from>
    <xdr:to>
      <xdr:col>36</xdr:col>
      <xdr:colOff>165100</xdr:colOff>
      <xdr:row>97</xdr:row>
      <xdr:rowOff>163046</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69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154173</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784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90</xdr:row>
      <xdr:rowOff>48364</xdr:rowOff>
    </xdr:from>
    <xdr:to>
      <xdr:col>55</xdr:col>
      <xdr:colOff>50800</xdr:colOff>
      <xdr:row>90</xdr:row>
      <xdr:rowOff>149964</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5478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89</xdr:row>
      <xdr:rowOff>134741</xdr:rowOff>
    </xdr:from>
    <xdr:ext cx="599010"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5393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119317</xdr:rowOff>
    </xdr:from>
    <xdr:to>
      <xdr:col>50</xdr:col>
      <xdr:colOff>165100</xdr:colOff>
      <xdr:row>96</xdr:row>
      <xdr:rowOff>49467</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407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65994</xdr:rowOff>
    </xdr:from>
    <xdr:ext cx="59901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39795" y="16182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12182</xdr:rowOff>
    </xdr:from>
    <xdr:to>
      <xdr:col>46</xdr:col>
      <xdr:colOff>38100</xdr:colOff>
      <xdr:row>96</xdr:row>
      <xdr:rowOff>113782</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471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130309</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246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46870</xdr:rowOff>
    </xdr:from>
    <xdr:to>
      <xdr:col>41</xdr:col>
      <xdr:colOff>101600</xdr:colOff>
      <xdr:row>95</xdr:row>
      <xdr:rowOff>148470</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33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93</xdr:row>
      <xdr:rowOff>164997</xdr:rowOff>
    </xdr:from>
    <xdr:ext cx="59901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61795" y="16109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105437</xdr:rowOff>
    </xdr:from>
    <xdr:to>
      <xdr:col>36</xdr:col>
      <xdr:colOff>165100</xdr:colOff>
      <xdr:row>96</xdr:row>
      <xdr:rowOff>35587</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393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52114</xdr:rowOff>
    </xdr:from>
    <xdr:ext cx="59901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672795" y="16168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54775</xdr:rowOff>
    </xdr:from>
    <xdr:to>
      <xdr:col>85</xdr:col>
      <xdr:colOff>126364</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369725"/>
          <a:ext cx="1269" cy="1361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1452</xdr:rowOff>
    </xdr:from>
    <xdr:ext cx="534377"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14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54775</xdr:rowOff>
    </xdr:from>
    <xdr:to>
      <xdr:col>86</xdr:col>
      <xdr:colOff>25400</xdr:colOff>
      <xdr:row>31</xdr:row>
      <xdr:rowOff>54775</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36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117849</xdr:rowOff>
    </xdr:from>
    <xdr:to>
      <xdr:col>85</xdr:col>
      <xdr:colOff>127000</xdr:colOff>
      <xdr:row>38</xdr:row>
      <xdr:rowOff>157531</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5481300" y="6632949"/>
          <a:ext cx="838200" cy="39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118235</xdr:rowOff>
    </xdr:from>
    <xdr:ext cx="534377"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2904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95358</xdr:rowOff>
    </xdr:from>
    <xdr:to>
      <xdr:col>85</xdr:col>
      <xdr:colOff>177800</xdr:colOff>
      <xdr:row>38</xdr:row>
      <xdr:rowOff>25509</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43900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157531</xdr:rowOff>
    </xdr:from>
    <xdr:to>
      <xdr:col>81</xdr:col>
      <xdr:colOff>50800</xdr:colOff>
      <xdr:row>39</xdr:row>
      <xdr:rowOff>32658</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4592300" y="6672631"/>
          <a:ext cx="889000" cy="46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96082</xdr:rowOff>
    </xdr:from>
    <xdr:to>
      <xdr:col>81</xdr:col>
      <xdr:colOff>101600</xdr:colOff>
      <xdr:row>38</xdr:row>
      <xdr:rowOff>26232</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43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42759</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14111" y="6214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32658</xdr:rowOff>
    </xdr:from>
    <xdr:to>
      <xdr:col>76</xdr:col>
      <xdr:colOff>114300</xdr:colOff>
      <xdr:row>39</xdr:row>
      <xdr:rowOff>33477</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3703300" y="6719208"/>
          <a:ext cx="889000" cy="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129458</xdr:rowOff>
    </xdr:from>
    <xdr:to>
      <xdr:col>76</xdr:col>
      <xdr:colOff>165100</xdr:colOff>
      <xdr:row>38</xdr:row>
      <xdr:rowOff>59607</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4731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76135</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25111" y="6248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155626</xdr:rowOff>
    </xdr:from>
    <xdr:to>
      <xdr:col>71</xdr:col>
      <xdr:colOff>177800</xdr:colOff>
      <xdr:row>39</xdr:row>
      <xdr:rowOff>33477</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2814300" y="6327826"/>
          <a:ext cx="889000" cy="392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91053</xdr:rowOff>
    </xdr:from>
    <xdr:to>
      <xdr:col>72</xdr:col>
      <xdr:colOff>38100</xdr:colOff>
      <xdr:row>38</xdr:row>
      <xdr:rowOff>21203</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434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37730</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36111" y="6209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152698</xdr:rowOff>
    </xdr:from>
    <xdr:to>
      <xdr:col>67</xdr:col>
      <xdr:colOff>101600</xdr:colOff>
      <xdr:row>38</xdr:row>
      <xdr:rowOff>82848</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496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73975</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79428" y="6589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67049</xdr:rowOff>
    </xdr:from>
    <xdr:to>
      <xdr:col>85</xdr:col>
      <xdr:colOff>177800</xdr:colOff>
      <xdr:row>38</xdr:row>
      <xdr:rowOff>168649</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582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153426</xdr:rowOff>
    </xdr:from>
    <xdr:ext cx="469744"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497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106731</xdr:rowOff>
    </xdr:from>
    <xdr:to>
      <xdr:col>81</xdr:col>
      <xdr:colOff>101600</xdr:colOff>
      <xdr:row>39</xdr:row>
      <xdr:rowOff>36881</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621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28008</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46428" y="6714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153308</xdr:rowOff>
    </xdr:from>
    <xdr:to>
      <xdr:col>76</xdr:col>
      <xdr:colOff>165100</xdr:colOff>
      <xdr:row>39</xdr:row>
      <xdr:rowOff>83458</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668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74585</xdr:rowOff>
    </xdr:from>
    <xdr:ext cx="378565"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03017" y="67611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154127</xdr:rowOff>
    </xdr:from>
    <xdr:to>
      <xdr:col>72</xdr:col>
      <xdr:colOff>38100</xdr:colOff>
      <xdr:row>39</xdr:row>
      <xdr:rowOff>84277</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669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75404</xdr:rowOff>
    </xdr:from>
    <xdr:ext cx="378565"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14017" y="67619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104826</xdr:rowOff>
    </xdr:from>
    <xdr:to>
      <xdr:col>67</xdr:col>
      <xdr:colOff>101600</xdr:colOff>
      <xdr:row>37</xdr:row>
      <xdr:rowOff>34976</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277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51503</xdr:rowOff>
    </xdr:from>
    <xdr:ext cx="534377"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547111" y="6052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150714</xdr:rowOff>
    </xdr:from>
    <xdr:to>
      <xdr:col>85</xdr:col>
      <xdr:colOff>126364</xdr:colOff>
      <xdr:row>78</xdr:row>
      <xdr:rowOff>98941</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152214"/>
          <a:ext cx="1269" cy="1319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102768</xdr:rowOff>
    </xdr:from>
    <xdr:ext cx="469744"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475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98941</xdr:rowOff>
    </xdr:from>
    <xdr:to>
      <xdr:col>86</xdr:col>
      <xdr:colOff>25400</xdr:colOff>
      <xdr:row>78</xdr:row>
      <xdr:rowOff>98941</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472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97391</xdr:rowOff>
    </xdr:from>
    <xdr:ext cx="599010"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1927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150714</xdr:rowOff>
    </xdr:from>
    <xdr:to>
      <xdr:col>86</xdr:col>
      <xdr:colOff>25400</xdr:colOff>
      <xdr:row>70</xdr:row>
      <xdr:rowOff>150714</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15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140976</xdr:rowOff>
    </xdr:from>
    <xdr:to>
      <xdr:col>85</xdr:col>
      <xdr:colOff>127000</xdr:colOff>
      <xdr:row>76</xdr:row>
      <xdr:rowOff>156204</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5481300" y="13171176"/>
          <a:ext cx="838200" cy="15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127254</xdr:rowOff>
    </xdr:from>
    <xdr:ext cx="534377"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29860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104377</xdr:rowOff>
    </xdr:from>
    <xdr:to>
      <xdr:col>85</xdr:col>
      <xdr:colOff>177800</xdr:colOff>
      <xdr:row>77</xdr:row>
      <xdr:rowOff>34527</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313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140976</xdr:rowOff>
    </xdr:from>
    <xdr:to>
      <xdr:col>81</xdr:col>
      <xdr:colOff>50800</xdr:colOff>
      <xdr:row>76</xdr:row>
      <xdr:rowOff>160274</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4592300" y="13171176"/>
          <a:ext cx="889000" cy="19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88872</xdr:rowOff>
    </xdr:from>
    <xdr:to>
      <xdr:col>81</xdr:col>
      <xdr:colOff>101600</xdr:colOff>
      <xdr:row>77</xdr:row>
      <xdr:rowOff>19022</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311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35550</xdr:rowOff>
    </xdr:from>
    <xdr:ext cx="534377"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214111" y="12894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140253</xdr:rowOff>
    </xdr:from>
    <xdr:to>
      <xdr:col>76</xdr:col>
      <xdr:colOff>114300</xdr:colOff>
      <xdr:row>76</xdr:row>
      <xdr:rowOff>160274</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3703300" y="13170453"/>
          <a:ext cx="889000" cy="20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88081</xdr:rowOff>
    </xdr:from>
    <xdr:to>
      <xdr:col>76</xdr:col>
      <xdr:colOff>165100</xdr:colOff>
      <xdr:row>77</xdr:row>
      <xdr:rowOff>18231</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311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34758</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325111" y="12893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136806</xdr:rowOff>
    </xdr:from>
    <xdr:to>
      <xdr:col>71</xdr:col>
      <xdr:colOff>177800</xdr:colOff>
      <xdr:row>76</xdr:row>
      <xdr:rowOff>140253</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2814300" y="13167006"/>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102904</xdr:rowOff>
    </xdr:from>
    <xdr:to>
      <xdr:col>72</xdr:col>
      <xdr:colOff>38100</xdr:colOff>
      <xdr:row>77</xdr:row>
      <xdr:rowOff>33054</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313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24181</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36111" y="1322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122816</xdr:rowOff>
    </xdr:from>
    <xdr:to>
      <xdr:col>67</xdr:col>
      <xdr:colOff>101600</xdr:colOff>
      <xdr:row>77</xdr:row>
      <xdr:rowOff>52966</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3153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44093</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47111" y="13245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105404</xdr:rowOff>
    </xdr:from>
    <xdr:to>
      <xdr:col>85</xdr:col>
      <xdr:colOff>177800</xdr:colOff>
      <xdr:row>77</xdr:row>
      <xdr:rowOff>35554</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313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83831</xdr:rowOff>
    </xdr:from>
    <xdr:ext cx="534377"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3114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90176</xdr:rowOff>
    </xdr:from>
    <xdr:to>
      <xdr:col>81</xdr:col>
      <xdr:colOff>101600</xdr:colOff>
      <xdr:row>77</xdr:row>
      <xdr:rowOff>20326</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3120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11453</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14111" y="13213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109474</xdr:rowOff>
    </xdr:from>
    <xdr:to>
      <xdr:col>76</xdr:col>
      <xdr:colOff>165100</xdr:colOff>
      <xdr:row>77</xdr:row>
      <xdr:rowOff>39624</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313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30751</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325111" y="13232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89453</xdr:rowOff>
    </xdr:from>
    <xdr:to>
      <xdr:col>72</xdr:col>
      <xdr:colOff>38100</xdr:colOff>
      <xdr:row>77</xdr:row>
      <xdr:rowOff>19603</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3119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36130</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2894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86006</xdr:rowOff>
    </xdr:from>
    <xdr:to>
      <xdr:col>67</xdr:col>
      <xdr:colOff>101600</xdr:colOff>
      <xdr:row>77</xdr:row>
      <xdr:rowOff>16156</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3116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32683</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2891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167411</xdr:rowOff>
    </xdr:from>
    <xdr:to>
      <xdr:col>85</xdr:col>
      <xdr:colOff>126364</xdr:colOff>
      <xdr:row>98</xdr:row>
      <xdr:rowOff>138125</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6317595" y="15769361"/>
          <a:ext cx="1269" cy="1170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141952</xdr:rowOff>
    </xdr:from>
    <xdr:ext cx="378565" cy="259045"/>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370300" y="169440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138125</xdr:rowOff>
    </xdr:from>
    <xdr:to>
      <xdr:col>86</xdr:col>
      <xdr:colOff>25400</xdr:colOff>
      <xdr:row>98</xdr:row>
      <xdr:rowOff>138125</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6940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114088</xdr:rowOff>
    </xdr:from>
    <xdr:ext cx="599010" cy="259045"/>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370300" y="15544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167411</xdr:rowOff>
    </xdr:from>
    <xdr:to>
      <xdr:col>86</xdr:col>
      <xdr:colOff>25400</xdr:colOff>
      <xdr:row>91</xdr:row>
      <xdr:rowOff>167411</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5769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61764</xdr:rowOff>
    </xdr:from>
    <xdr:to>
      <xdr:col>85</xdr:col>
      <xdr:colOff>127000</xdr:colOff>
      <xdr:row>98</xdr:row>
      <xdr:rowOff>66289</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5481300" y="16863864"/>
          <a:ext cx="838200" cy="4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170873</xdr:rowOff>
    </xdr:from>
    <xdr:ext cx="534377" cy="259045"/>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370300" y="166300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147996</xdr:rowOff>
    </xdr:from>
    <xdr:to>
      <xdr:col>85</xdr:col>
      <xdr:colOff>177800</xdr:colOff>
      <xdr:row>98</xdr:row>
      <xdr:rowOff>78146</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6268700" y="16778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62421</xdr:rowOff>
    </xdr:from>
    <xdr:to>
      <xdr:col>81</xdr:col>
      <xdr:colOff>50800</xdr:colOff>
      <xdr:row>98</xdr:row>
      <xdr:rowOff>61764</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4592300" y="16693071"/>
          <a:ext cx="889000" cy="170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148439</xdr:rowOff>
    </xdr:from>
    <xdr:to>
      <xdr:col>81</xdr:col>
      <xdr:colOff>101600</xdr:colOff>
      <xdr:row>98</xdr:row>
      <xdr:rowOff>78589</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430500" y="1677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95116</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214111" y="16554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62421</xdr:rowOff>
    </xdr:from>
    <xdr:to>
      <xdr:col>76</xdr:col>
      <xdr:colOff>114300</xdr:colOff>
      <xdr:row>97</xdr:row>
      <xdr:rowOff>134147</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3703300" y="16693071"/>
          <a:ext cx="889000" cy="71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135896</xdr:rowOff>
    </xdr:from>
    <xdr:to>
      <xdr:col>76</xdr:col>
      <xdr:colOff>165100</xdr:colOff>
      <xdr:row>98</xdr:row>
      <xdr:rowOff>66046</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541500" y="16766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57173</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25111" y="16859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103853</xdr:rowOff>
    </xdr:from>
    <xdr:to>
      <xdr:col>71</xdr:col>
      <xdr:colOff>177800</xdr:colOff>
      <xdr:row>97</xdr:row>
      <xdr:rowOff>134147</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814300" y="16734503"/>
          <a:ext cx="889000" cy="30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147070</xdr:rowOff>
    </xdr:from>
    <xdr:to>
      <xdr:col>72</xdr:col>
      <xdr:colOff>38100</xdr:colOff>
      <xdr:row>98</xdr:row>
      <xdr:rowOff>77220</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652500" y="1677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68347</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36111" y="1687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154967</xdr:rowOff>
    </xdr:from>
    <xdr:to>
      <xdr:col>67</xdr:col>
      <xdr:colOff>101600</xdr:colOff>
      <xdr:row>98</xdr:row>
      <xdr:rowOff>85117</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763500" y="1678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76244</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47111" y="16878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15489</xdr:rowOff>
    </xdr:from>
    <xdr:to>
      <xdr:col>85</xdr:col>
      <xdr:colOff>177800</xdr:colOff>
      <xdr:row>98</xdr:row>
      <xdr:rowOff>117089</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6268700" y="1681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126422</xdr:rowOff>
    </xdr:from>
    <xdr:ext cx="534377" cy="259045"/>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370300" y="16757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10964</xdr:rowOff>
    </xdr:from>
    <xdr:to>
      <xdr:col>81</xdr:col>
      <xdr:colOff>101600</xdr:colOff>
      <xdr:row>98</xdr:row>
      <xdr:rowOff>112564</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5430500" y="1681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103691</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14111" y="16905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11621</xdr:rowOff>
    </xdr:from>
    <xdr:to>
      <xdr:col>76</xdr:col>
      <xdr:colOff>165100</xdr:colOff>
      <xdr:row>97</xdr:row>
      <xdr:rowOff>113221</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541500" y="16642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129748</xdr:rowOff>
    </xdr:from>
    <xdr:ext cx="59901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292795" y="16417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83347</xdr:rowOff>
    </xdr:from>
    <xdr:to>
      <xdr:col>72</xdr:col>
      <xdr:colOff>38100</xdr:colOff>
      <xdr:row>98</xdr:row>
      <xdr:rowOff>13497</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652500" y="16713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30024</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36111" y="16489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53053</xdr:rowOff>
    </xdr:from>
    <xdr:to>
      <xdr:col>67</xdr:col>
      <xdr:colOff>101600</xdr:colOff>
      <xdr:row>97</xdr:row>
      <xdr:rowOff>154653</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763500" y="16683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171180</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47111" y="1645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29972</xdr:rowOff>
    </xdr:from>
    <xdr:to>
      <xdr:col>116</xdr:col>
      <xdr:colOff>62864</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flipV="1">
          <a:off x="22159595" y="5516372"/>
          <a:ext cx="1269"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6" name="投資及び出資金最小値テキスト">
          <a:extLst>
            <a:ext uri="{FF2B5EF4-FFF2-40B4-BE49-F238E27FC236}">
              <a16:creationId xmlns:a16="http://schemas.microsoft.com/office/drawing/2014/main" id="{00000000-0008-0000-0600-0000D6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148099</xdr:rowOff>
    </xdr:from>
    <xdr:ext cx="534377" cy="259045"/>
    <xdr:sp macro="" textlink="">
      <xdr:nvSpPr>
        <xdr:cNvPr id="728" name="投資及び出資金最大値テキスト">
          <a:extLst>
            <a:ext uri="{FF2B5EF4-FFF2-40B4-BE49-F238E27FC236}">
              <a16:creationId xmlns:a16="http://schemas.microsoft.com/office/drawing/2014/main" id="{00000000-0008-0000-0600-0000D8020000}"/>
            </a:ext>
          </a:extLst>
        </xdr:cNvPr>
        <xdr:cNvSpPr txBox="1"/>
      </xdr:nvSpPr>
      <xdr:spPr>
        <a:xfrm>
          <a:off x="22212300" y="5291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29972</xdr:rowOff>
    </xdr:from>
    <xdr:to>
      <xdr:col>116</xdr:col>
      <xdr:colOff>152400</xdr:colOff>
      <xdr:row>32</xdr:row>
      <xdr:rowOff>29972</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5516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45163</xdr:rowOff>
    </xdr:from>
    <xdr:ext cx="469744" cy="259045"/>
    <xdr:sp macro="" textlink="">
      <xdr:nvSpPr>
        <xdr:cNvPr id="731" name="投資及び出資金平均値テキスト">
          <a:extLst>
            <a:ext uri="{FF2B5EF4-FFF2-40B4-BE49-F238E27FC236}">
              <a16:creationId xmlns:a16="http://schemas.microsoft.com/office/drawing/2014/main" id="{00000000-0008-0000-0600-0000DB020000}"/>
            </a:ext>
          </a:extLst>
        </xdr:cNvPr>
        <xdr:cNvSpPr txBox="1"/>
      </xdr:nvSpPr>
      <xdr:spPr>
        <a:xfrm>
          <a:off x="22212300" y="63888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22286</xdr:rowOff>
    </xdr:from>
    <xdr:to>
      <xdr:col>116</xdr:col>
      <xdr:colOff>114300</xdr:colOff>
      <xdr:row>38</xdr:row>
      <xdr:rowOff>123886</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2110700" y="653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4090</xdr:rowOff>
    </xdr:from>
    <xdr:to>
      <xdr:col>112</xdr:col>
      <xdr:colOff>38100</xdr:colOff>
      <xdr:row>38</xdr:row>
      <xdr:rowOff>105690</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1272500" y="651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122216</xdr:rowOff>
    </xdr:from>
    <xdr:ext cx="469744"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1088428" y="6294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138283</xdr:rowOff>
    </xdr:from>
    <xdr:to>
      <xdr:col>107</xdr:col>
      <xdr:colOff>50800</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9545300" y="6653383"/>
          <a:ext cx="889000" cy="1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11405</xdr:rowOff>
    </xdr:from>
    <xdr:to>
      <xdr:col>107</xdr:col>
      <xdr:colOff>101600</xdr:colOff>
      <xdr:row>38</xdr:row>
      <xdr:rowOff>113005</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0383500" y="652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129532</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0199428" y="6301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138283</xdr:rowOff>
    </xdr:from>
    <xdr:to>
      <xdr:col>102</xdr:col>
      <xdr:colOff>114300</xdr:colOff>
      <xdr:row>38</xdr:row>
      <xdr:rowOff>138329</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18656300" y="6653383"/>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42174</xdr:rowOff>
    </xdr:from>
    <xdr:to>
      <xdr:col>102</xdr:col>
      <xdr:colOff>165100</xdr:colOff>
      <xdr:row>38</xdr:row>
      <xdr:rowOff>143774</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9494500" y="655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160301</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10428" y="633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47661</xdr:rowOff>
    </xdr:from>
    <xdr:to>
      <xdr:col>98</xdr:col>
      <xdr:colOff>38100</xdr:colOff>
      <xdr:row>38</xdr:row>
      <xdr:rowOff>149261</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8605500" y="6562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165788</xdr:rowOff>
    </xdr:from>
    <xdr:ext cx="378565"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67017" y="63379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0" name="投資及び出資金該当値テキスト">
          <a:extLst>
            <a:ext uri="{FF2B5EF4-FFF2-40B4-BE49-F238E27FC236}">
              <a16:creationId xmlns:a16="http://schemas.microsoft.com/office/drawing/2014/main" id="{00000000-0008-0000-0600-0000EE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87483</xdr:rowOff>
    </xdr:from>
    <xdr:to>
      <xdr:col>102</xdr:col>
      <xdr:colOff>165100</xdr:colOff>
      <xdr:row>39</xdr:row>
      <xdr:rowOff>17633</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9494500" y="6602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8760</xdr:rowOff>
    </xdr:from>
    <xdr:ext cx="313932"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88333" y="66953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87529</xdr:rowOff>
    </xdr:from>
    <xdr:to>
      <xdr:col>98</xdr:col>
      <xdr:colOff>38100</xdr:colOff>
      <xdr:row>39</xdr:row>
      <xdr:rowOff>17679</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8605500" y="660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8806</xdr:rowOff>
    </xdr:from>
    <xdr:ext cx="313932"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99333" y="66953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116611</xdr:rowOff>
    </xdr:from>
    <xdr:to>
      <xdr:col>116</xdr:col>
      <xdr:colOff>62864</xdr:colOff>
      <xdr:row>59</xdr:row>
      <xdr:rowOff>98878</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689111"/>
          <a:ext cx="1269" cy="15253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63288</xdr:rowOff>
    </xdr:from>
    <xdr:ext cx="534377"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46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116611</xdr:rowOff>
    </xdr:from>
    <xdr:to>
      <xdr:col>116</xdr:col>
      <xdr:colOff>152400</xdr:colOff>
      <xdr:row>50</xdr:row>
      <xdr:rowOff>116611</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689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84379</xdr:rowOff>
    </xdr:from>
    <xdr:to>
      <xdr:col>116</xdr:col>
      <xdr:colOff>63500</xdr:colOff>
      <xdr:row>59</xdr:row>
      <xdr:rowOff>91432</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1323300" y="10199929"/>
          <a:ext cx="838200" cy="7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134866</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99075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111989</xdr:rowOff>
    </xdr:from>
    <xdr:to>
      <xdr:col>116</xdr:col>
      <xdr:colOff>114300</xdr:colOff>
      <xdr:row>59</xdr:row>
      <xdr:rowOff>42139</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1005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84379</xdr:rowOff>
    </xdr:from>
    <xdr:to>
      <xdr:col>111</xdr:col>
      <xdr:colOff>177800</xdr:colOff>
      <xdr:row>59</xdr:row>
      <xdr:rowOff>84901</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0434300" y="10199929"/>
          <a:ext cx="889000" cy="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144645</xdr:rowOff>
    </xdr:from>
    <xdr:to>
      <xdr:col>112</xdr:col>
      <xdr:colOff>38100</xdr:colOff>
      <xdr:row>59</xdr:row>
      <xdr:rowOff>74795</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10088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91322</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9863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70630</xdr:rowOff>
    </xdr:from>
    <xdr:to>
      <xdr:col>107</xdr:col>
      <xdr:colOff>50800</xdr:colOff>
      <xdr:row>59</xdr:row>
      <xdr:rowOff>84901</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9545300" y="10186180"/>
          <a:ext cx="889000" cy="14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143993</xdr:rowOff>
    </xdr:from>
    <xdr:to>
      <xdr:col>107</xdr:col>
      <xdr:colOff>101600</xdr:colOff>
      <xdr:row>59</xdr:row>
      <xdr:rowOff>74143</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1008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90670</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9863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70630</xdr:rowOff>
    </xdr:from>
    <xdr:to>
      <xdr:col>102</xdr:col>
      <xdr:colOff>114300</xdr:colOff>
      <xdr:row>59</xdr:row>
      <xdr:rowOff>95155</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18656300" y="10186180"/>
          <a:ext cx="889000" cy="24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135338</xdr:rowOff>
    </xdr:from>
    <xdr:to>
      <xdr:col>102</xdr:col>
      <xdr:colOff>165100</xdr:colOff>
      <xdr:row>59</xdr:row>
      <xdr:rowOff>65488</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10079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82015</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9854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145234</xdr:rowOff>
    </xdr:from>
    <xdr:to>
      <xdr:col>98</xdr:col>
      <xdr:colOff>38100</xdr:colOff>
      <xdr:row>59</xdr:row>
      <xdr:rowOff>75384</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1008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91911</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9864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40632</xdr:rowOff>
    </xdr:from>
    <xdr:to>
      <xdr:col>116</xdr:col>
      <xdr:colOff>114300</xdr:colOff>
      <xdr:row>59</xdr:row>
      <xdr:rowOff>142232</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10156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127009</xdr:rowOff>
    </xdr:from>
    <xdr:ext cx="378565"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100711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33579</xdr:rowOff>
    </xdr:from>
    <xdr:to>
      <xdr:col>112</xdr:col>
      <xdr:colOff>38100</xdr:colOff>
      <xdr:row>59</xdr:row>
      <xdr:rowOff>135179</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10149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126306</xdr:rowOff>
    </xdr:from>
    <xdr:ext cx="378565"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4017" y="102418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34101</xdr:rowOff>
    </xdr:from>
    <xdr:to>
      <xdr:col>107</xdr:col>
      <xdr:colOff>101600</xdr:colOff>
      <xdr:row>59</xdr:row>
      <xdr:rowOff>135701</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10149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126828</xdr:rowOff>
    </xdr:from>
    <xdr:ext cx="378565"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245017" y="102423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19830</xdr:rowOff>
    </xdr:from>
    <xdr:to>
      <xdr:col>102</xdr:col>
      <xdr:colOff>165100</xdr:colOff>
      <xdr:row>59</xdr:row>
      <xdr:rowOff>121430</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1013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112557</xdr:rowOff>
    </xdr:from>
    <xdr:ext cx="378565"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56017" y="102281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44355</xdr:rowOff>
    </xdr:from>
    <xdr:to>
      <xdr:col>98</xdr:col>
      <xdr:colOff>38100</xdr:colOff>
      <xdr:row>59</xdr:row>
      <xdr:rowOff>145955</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10159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137082</xdr:rowOff>
    </xdr:from>
    <xdr:ext cx="378565"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67017" y="102526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a:extLst>
            <a:ext uri="{FF2B5EF4-FFF2-40B4-BE49-F238E27FC236}">
              <a16:creationId xmlns:a16="http://schemas.microsoft.com/office/drawing/2014/main" id="{00000000-0008-0000-0600-00004B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73940</xdr:rowOff>
    </xdr:from>
    <xdr:to>
      <xdr:col>116</xdr:col>
      <xdr:colOff>62864</xdr:colOff>
      <xdr:row>79</xdr:row>
      <xdr:rowOff>16528</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2159595" y="12075440"/>
          <a:ext cx="1269" cy="1485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20355</xdr:rowOff>
    </xdr:from>
    <xdr:ext cx="534377" cy="259045"/>
    <xdr:sp macro="" textlink="">
      <xdr:nvSpPr>
        <xdr:cNvPr id="845" name="繰出金最小値テキスト">
          <a:extLst>
            <a:ext uri="{FF2B5EF4-FFF2-40B4-BE49-F238E27FC236}">
              <a16:creationId xmlns:a16="http://schemas.microsoft.com/office/drawing/2014/main" id="{00000000-0008-0000-0600-00004D030000}"/>
            </a:ext>
          </a:extLst>
        </xdr:cNvPr>
        <xdr:cNvSpPr txBox="1"/>
      </xdr:nvSpPr>
      <xdr:spPr>
        <a:xfrm>
          <a:off x="22212300" y="13564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16528</xdr:rowOff>
    </xdr:from>
    <xdr:to>
      <xdr:col>116</xdr:col>
      <xdr:colOff>152400</xdr:colOff>
      <xdr:row>79</xdr:row>
      <xdr:rowOff>16528</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2072600" y="1356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20617</xdr:rowOff>
    </xdr:from>
    <xdr:ext cx="599010" cy="259045"/>
    <xdr:sp macro="" textlink="">
      <xdr:nvSpPr>
        <xdr:cNvPr id="847" name="繰出金最大値テキスト">
          <a:extLst>
            <a:ext uri="{FF2B5EF4-FFF2-40B4-BE49-F238E27FC236}">
              <a16:creationId xmlns:a16="http://schemas.microsoft.com/office/drawing/2014/main" id="{00000000-0008-0000-0600-00004F030000}"/>
            </a:ext>
          </a:extLst>
        </xdr:cNvPr>
        <xdr:cNvSpPr txBox="1"/>
      </xdr:nvSpPr>
      <xdr:spPr>
        <a:xfrm>
          <a:off x="22212300" y="11850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73940</xdr:rowOff>
    </xdr:from>
    <xdr:to>
      <xdr:col>116</xdr:col>
      <xdr:colOff>152400</xdr:colOff>
      <xdr:row>70</xdr:row>
      <xdr:rowOff>73940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2075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69041</xdr:rowOff>
    </xdr:from>
    <xdr:to>
      <xdr:col>116</xdr:col>
      <xdr:colOff>63500</xdr:colOff>
      <xdr:row>78</xdr:row>
      <xdr:rowOff>100674</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1323300" y="13442141"/>
          <a:ext cx="838200" cy="3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76442</xdr:rowOff>
    </xdr:from>
    <xdr:ext cx="534377" cy="259045"/>
    <xdr:sp macro="" textlink="">
      <xdr:nvSpPr>
        <xdr:cNvPr id="850" name="繰出金平均値テキスト">
          <a:extLst>
            <a:ext uri="{FF2B5EF4-FFF2-40B4-BE49-F238E27FC236}">
              <a16:creationId xmlns:a16="http://schemas.microsoft.com/office/drawing/2014/main" id="{00000000-0008-0000-0600-000052030000}"/>
            </a:ext>
          </a:extLst>
        </xdr:cNvPr>
        <xdr:cNvSpPr txBox="1"/>
      </xdr:nvSpPr>
      <xdr:spPr>
        <a:xfrm>
          <a:off x="22212300" y="129351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53566</xdr:rowOff>
    </xdr:from>
    <xdr:to>
      <xdr:col>116</xdr:col>
      <xdr:colOff>114300</xdr:colOff>
      <xdr:row>76</xdr:row>
      <xdr:rowOff>155166</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2110700" y="1308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93883</xdr:rowOff>
    </xdr:from>
    <xdr:to>
      <xdr:col>111</xdr:col>
      <xdr:colOff>177800</xdr:colOff>
      <xdr:row>78</xdr:row>
      <xdr:rowOff>100674</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0434300" y="13466983"/>
          <a:ext cx="889000" cy="6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81595</xdr:rowOff>
    </xdr:from>
    <xdr:to>
      <xdr:col>112</xdr:col>
      <xdr:colOff>38100</xdr:colOff>
      <xdr:row>77</xdr:row>
      <xdr:rowOff>11745</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1272500" y="13111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28273</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056111" y="12887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93883</xdr:rowOff>
    </xdr:from>
    <xdr:to>
      <xdr:col>107</xdr:col>
      <xdr:colOff>50800</xdr:colOff>
      <xdr:row>78</xdr:row>
      <xdr:rowOff>111821</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19545300" y="13466983"/>
          <a:ext cx="889000" cy="17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89074</xdr:rowOff>
    </xdr:from>
    <xdr:to>
      <xdr:col>107</xdr:col>
      <xdr:colOff>101600</xdr:colOff>
      <xdr:row>77</xdr:row>
      <xdr:rowOff>19224</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0383500" y="1311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35751</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167111" y="12894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111821</xdr:rowOff>
    </xdr:from>
    <xdr:to>
      <xdr:col>102</xdr:col>
      <xdr:colOff>114300</xdr:colOff>
      <xdr:row>78</xdr:row>
      <xdr:rowOff>145360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8656300" y="13484921"/>
          <a:ext cx="889000" cy="33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76208</xdr:rowOff>
    </xdr:from>
    <xdr:to>
      <xdr:col>102</xdr:col>
      <xdr:colOff>165100</xdr:colOff>
      <xdr:row>77</xdr:row>
      <xdr:rowOff>6358</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9494500" y="13106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22884</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278111" y="12881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86134</xdr:rowOff>
    </xdr:from>
    <xdr:to>
      <xdr:col>98</xdr:col>
      <xdr:colOff>38100</xdr:colOff>
      <xdr:row>77</xdr:row>
      <xdr:rowOff>16284</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8605500" y="1311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32812</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389111" y="12891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18241</xdr:rowOff>
    </xdr:from>
    <xdr:to>
      <xdr:col>116</xdr:col>
      <xdr:colOff>114300</xdr:colOff>
      <xdr:row>78</xdr:row>
      <xdr:rowOff>119841</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2110700" y="13391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104618</xdr:rowOff>
    </xdr:from>
    <xdr:ext cx="534377" cy="259045"/>
    <xdr:sp macro="" textlink="">
      <xdr:nvSpPr>
        <xdr:cNvPr id="869" name="繰出金該当値テキスト">
          <a:extLst>
            <a:ext uri="{FF2B5EF4-FFF2-40B4-BE49-F238E27FC236}">
              <a16:creationId xmlns:a16="http://schemas.microsoft.com/office/drawing/2014/main" id="{00000000-0008-0000-0600-000065030000}"/>
            </a:ext>
          </a:extLst>
        </xdr:cNvPr>
        <xdr:cNvSpPr txBox="1"/>
      </xdr:nvSpPr>
      <xdr:spPr>
        <a:xfrm>
          <a:off x="22212300" y="13306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49874</xdr:rowOff>
    </xdr:from>
    <xdr:to>
      <xdr:col>112</xdr:col>
      <xdr:colOff>38100</xdr:colOff>
      <xdr:row>78</xdr:row>
      <xdr:rowOff>151474</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1272500" y="1342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142601</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056111" y="13515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43083</xdr:rowOff>
    </xdr:from>
    <xdr:to>
      <xdr:col>107</xdr:col>
      <xdr:colOff>101600</xdr:colOff>
      <xdr:row>78</xdr:row>
      <xdr:rowOff>144683</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0383500" y="13416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135810</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167111" y="13508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61021</xdr:rowOff>
    </xdr:from>
    <xdr:to>
      <xdr:col>102</xdr:col>
      <xdr:colOff>165100</xdr:colOff>
      <xdr:row>78</xdr:row>
      <xdr:rowOff>162621</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19494500" y="13434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153748</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278111" y="13526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94560</xdr:rowOff>
    </xdr:from>
    <xdr:to>
      <xdr:col>98</xdr:col>
      <xdr:colOff>38100</xdr:colOff>
      <xdr:row>79</xdr:row>
      <xdr:rowOff>24710</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8605500" y="1346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79</xdr:row>
      <xdr:rowOff>15837</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389111" y="13560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a:extLst>
            <a:ext uri="{FF2B5EF4-FFF2-40B4-BE49-F238E27FC236}">
              <a16:creationId xmlns:a16="http://schemas.microsoft.com/office/drawing/2014/main" id="{00000000-0008-0000-0600-00007E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a:extLst>
            <a:ext uri="{FF2B5EF4-FFF2-40B4-BE49-F238E27FC236}">
              <a16:creationId xmlns:a16="http://schemas.microsoft.com/office/drawing/2014/main" id="{00000000-0008-0000-0600-000080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a:extLst>
            <a:ext uri="{FF2B5EF4-FFF2-40B4-BE49-F238E27FC236}">
              <a16:creationId xmlns:a16="http://schemas.microsoft.com/office/drawing/2014/main" id="{00000000-0008-0000-0600-000083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a:extLst>
            <a:ext uri="{FF2B5EF4-FFF2-40B4-BE49-F238E27FC236}">
              <a16:creationId xmlns:a16="http://schemas.microsoft.com/office/drawing/2014/main" id="{00000000-0008-0000-0600-000096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a:extLst>
            <a:ext uri="{FF2B5EF4-FFF2-40B4-BE49-F238E27FC236}">
              <a16:creationId xmlns:a16="http://schemas.microsoft.com/office/drawing/2014/main" id="{00000000-0008-0000-0600-0000A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917</a:t>
          </a:r>
          <a:r>
            <a:rPr kumimoji="1" lang="ja-JP" altLang="en-US" sz="1300">
              <a:latin typeface="ＭＳ Ｐゴシック" panose="020B0600070205080204" pitchFamily="50" charset="-128"/>
              <a:ea typeface="ＭＳ Ｐゴシック" panose="020B0600070205080204" pitchFamily="50" charset="-128"/>
            </a:rPr>
            <a:t>千円となっている。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主な構成項目である普通建設事業費では、</a:t>
          </a:r>
          <a:r>
            <a:rPr kumimoji="1" lang="en-US" altLang="ja-JP" sz="1300">
              <a:latin typeface="ＭＳ Ｐゴシック" panose="020B0600070205080204" pitchFamily="50" charset="-128"/>
              <a:ea typeface="ＭＳ Ｐゴシック" panose="020B0600070205080204" pitchFamily="50" charset="-128"/>
            </a:rPr>
            <a:t>R</a:t>
          </a:r>
          <a:r>
            <a:rPr kumimoji="1" lang="ja-JP" altLang="en-US" sz="1300">
              <a:latin typeface="ＭＳ Ｐゴシック" panose="020B0600070205080204" pitchFamily="50" charset="-128"/>
              <a:ea typeface="ＭＳ Ｐゴシック" panose="020B0600070205080204" pitchFamily="50" charset="-128"/>
            </a:rPr>
            <a:t>元年度においては、住民一人当たり</a:t>
          </a:r>
          <a:r>
            <a:rPr kumimoji="1" lang="en-US" altLang="ja-JP" sz="1300">
              <a:latin typeface="ＭＳ Ｐゴシック" panose="020B0600070205080204" pitchFamily="50" charset="-128"/>
              <a:ea typeface="ＭＳ Ｐゴシック" panose="020B0600070205080204" pitchFamily="50" charset="-128"/>
            </a:rPr>
            <a:t>333</a:t>
          </a:r>
          <a:r>
            <a:rPr kumimoji="1" lang="ja-JP" altLang="en-US" sz="1300">
              <a:latin typeface="ＭＳ Ｐゴシック" panose="020B0600070205080204" pitchFamily="50" charset="-128"/>
              <a:ea typeface="ＭＳ Ｐゴシック" panose="020B0600070205080204" pitchFamily="50" charset="-128"/>
            </a:rPr>
            <a:t>千円となっており、類似団体と比較して一人当たりコストが高い状況となっている。</a:t>
          </a:r>
        </a:p>
        <a:p>
          <a:r>
            <a:rPr kumimoji="1" lang="ja-JP" altLang="en-US" sz="1300">
              <a:latin typeface="ＭＳ Ｐゴシック" panose="020B0600070205080204" pitchFamily="50" charset="-128"/>
              <a:ea typeface="ＭＳ Ｐゴシック" panose="020B0600070205080204" pitchFamily="50" charset="-128"/>
            </a:rPr>
            <a:t>これは庁舎建設事業の増が主要因となっており、全国並びに県平均と比較しても、高い水準で推移ものの、</a:t>
          </a:r>
          <a:r>
            <a:rPr kumimoji="1" lang="en-US" altLang="ja-JP" sz="1300">
              <a:latin typeface="ＭＳ Ｐゴシック" panose="020B0600070205080204" pitchFamily="50" charset="-128"/>
              <a:ea typeface="ＭＳ Ｐゴシック" panose="020B0600070205080204" pitchFamily="50" charset="-128"/>
            </a:rPr>
            <a:t>R3</a:t>
          </a:r>
          <a:r>
            <a:rPr kumimoji="1" lang="ja-JP" altLang="en-US" sz="1300">
              <a:latin typeface="ＭＳ Ｐゴシック" panose="020B0600070205080204" pitchFamily="50" charset="-128"/>
              <a:ea typeface="ＭＳ Ｐゴシック" panose="020B0600070205080204" pitchFamily="50" charset="-128"/>
            </a:rPr>
            <a:t>年度での本体工事完了後については、一定落ち着くことが見込まれている。</a:t>
          </a:r>
        </a:p>
        <a:p>
          <a:r>
            <a:rPr kumimoji="1" lang="ja-JP" altLang="en-US" sz="1300">
              <a:latin typeface="ＭＳ Ｐゴシック" panose="020B0600070205080204" pitchFamily="50" charset="-128"/>
              <a:ea typeface="ＭＳ Ｐゴシック" panose="020B0600070205080204" pitchFamily="50" charset="-128"/>
            </a:rPr>
            <a:t>　今後においても、公共施設等総合管理計画に基づき、事業の取捨選択を徹底していくことで、事業費の減少を目指すこととしている。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高知県日高村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5,008
4,990
44.85
4,958,550
4,592,971
36,379
2,007,180
3,832,195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137160</xdr:rowOff>
    </xdr:from>
    <xdr:to>
      <xdr:col>24</xdr:col>
      <xdr:colOff>62865</xdr:colOff>
      <xdr:row>39</xdr:row>
      <xdr:rowOff>6350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09210"/>
          <a:ext cx="1270" cy="1583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10177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9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6350</xdr:rowOff>
    </xdr:from>
    <xdr:to>
      <xdr:col>24</xdr:col>
      <xdr:colOff>152400</xdr:colOff>
      <xdr:row>39</xdr:row>
      <xdr:rowOff>6350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9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83837</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884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137160</xdr:rowOff>
    </xdr:from>
    <xdr:to>
      <xdr:col>24</xdr:col>
      <xdr:colOff>152400</xdr:colOff>
      <xdr:row>29</xdr:row>
      <xdr:rowOff>137160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09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21336</xdr:rowOff>
    </xdr:from>
    <xdr:to>
      <xdr:col>24</xdr:col>
      <xdr:colOff>63500</xdr:colOff>
      <xdr:row>35</xdr:row>
      <xdr:rowOff>61214</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022086"/>
          <a:ext cx="838200" cy="39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25163</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1973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46736</xdr:rowOff>
    </xdr:from>
    <xdr:to>
      <xdr:col>24</xdr:col>
      <xdr:colOff>114300</xdr:colOff>
      <xdr:row>36</xdr:row>
      <xdr:rowOff>148336</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218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40640</xdr:rowOff>
    </xdr:from>
    <xdr:to>
      <xdr:col>19</xdr:col>
      <xdr:colOff>177800</xdr:colOff>
      <xdr:row>35</xdr:row>
      <xdr:rowOff>61214</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041390"/>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45085</xdr:rowOff>
    </xdr:from>
    <xdr:to>
      <xdr:col>20</xdr:col>
      <xdr:colOff>38100</xdr:colOff>
      <xdr:row>36</xdr:row>
      <xdr:rowOff>146685</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217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137812</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310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40640</xdr:rowOff>
    </xdr:from>
    <xdr:to>
      <xdr:col>15</xdr:col>
      <xdr:colOff>50800</xdr:colOff>
      <xdr:row>35</xdr:row>
      <xdr:rowOff>63627</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041390"/>
          <a:ext cx="889000" cy="22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65532</xdr:rowOff>
    </xdr:from>
    <xdr:to>
      <xdr:col>15</xdr:col>
      <xdr:colOff>101600</xdr:colOff>
      <xdr:row>36</xdr:row>
      <xdr:rowOff>167132</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23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158259</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330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145034</xdr:rowOff>
    </xdr:from>
    <xdr:to>
      <xdr:col>10</xdr:col>
      <xdr:colOff>114300</xdr:colOff>
      <xdr:row>35</xdr:row>
      <xdr:rowOff>63627</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974334"/>
          <a:ext cx="889000" cy="90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89662</xdr:rowOff>
    </xdr:from>
    <xdr:to>
      <xdr:col>10</xdr:col>
      <xdr:colOff>165100</xdr:colOff>
      <xdr:row>37</xdr:row>
      <xdr:rowOff>19812</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26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10939</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354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2794</xdr:rowOff>
    </xdr:from>
    <xdr:to>
      <xdr:col>6</xdr:col>
      <xdr:colOff>38100</xdr:colOff>
      <xdr:row>36</xdr:row>
      <xdr:rowOff>104394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7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95521</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267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141986</xdr:rowOff>
    </xdr:from>
    <xdr:to>
      <xdr:col>24</xdr:col>
      <xdr:colOff>114300</xdr:colOff>
      <xdr:row>35</xdr:row>
      <xdr:rowOff>72136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971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164863</xdr:rowOff>
    </xdr:from>
    <xdr:ext cx="534377"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822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10414</xdr:rowOff>
    </xdr:from>
    <xdr:to>
      <xdr:col>20</xdr:col>
      <xdr:colOff>38100</xdr:colOff>
      <xdr:row>35</xdr:row>
      <xdr:rowOff>112014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011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128541</xdr:rowOff>
    </xdr:from>
    <xdr:ext cx="534377"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30111" y="5786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161290</xdr:rowOff>
    </xdr:from>
    <xdr:to>
      <xdr:col>15</xdr:col>
      <xdr:colOff>101600</xdr:colOff>
      <xdr:row>35</xdr:row>
      <xdr:rowOff>91440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990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107967</xdr:rowOff>
    </xdr:from>
    <xdr:ext cx="534377"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41111" y="5765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12827</xdr:rowOff>
    </xdr:from>
    <xdr:to>
      <xdr:col>10</xdr:col>
      <xdr:colOff>165100</xdr:colOff>
      <xdr:row>35</xdr:row>
      <xdr:rowOff>114427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013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130954</xdr:rowOff>
    </xdr:from>
    <xdr:ext cx="534377"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52111" y="5788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94234</xdr:rowOff>
    </xdr:from>
    <xdr:to>
      <xdr:col>6</xdr:col>
      <xdr:colOff>38100</xdr:colOff>
      <xdr:row>35</xdr:row>
      <xdr:rowOff>24384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923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40911</xdr:rowOff>
    </xdr:from>
    <xdr:ext cx="534377"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63111" y="5698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63477</xdr:rowOff>
    </xdr:from>
    <xdr:to>
      <xdr:col>24</xdr:col>
      <xdr:colOff>62865</xdr:colOff>
      <xdr:row>59</xdr:row>
      <xdr:rowOff>3399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807427"/>
          <a:ext cx="1270" cy="1311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7226</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22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3399</xdr:rowOff>
    </xdr:from>
    <xdr:to>
      <xdr:col>24</xdr:col>
      <xdr:colOff>152400</xdr:colOff>
      <xdr:row>59</xdr:row>
      <xdr:rowOff>3399</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1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10154</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82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861,681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63477</xdr:rowOff>
    </xdr:from>
    <xdr:to>
      <xdr:col>24</xdr:col>
      <xdr:colOff>152400</xdr:colOff>
      <xdr:row>51</xdr:row>
      <xdr:rowOff>63477</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807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145673</xdr:rowOff>
    </xdr:from>
    <xdr:to>
      <xdr:col>24</xdr:col>
      <xdr:colOff>63500</xdr:colOff>
      <xdr:row>57</xdr:row>
      <xdr:rowOff>159170</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746873"/>
          <a:ext cx="838200" cy="184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95923</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8685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117496</xdr:rowOff>
    </xdr:from>
    <xdr:to>
      <xdr:col>24</xdr:col>
      <xdr:colOff>114300</xdr:colOff>
      <xdr:row>58</xdr:row>
      <xdr:rowOff>47646</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89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162664</xdr:rowOff>
    </xdr:from>
    <xdr:to>
      <xdr:col>19</xdr:col>
      <xdr:colOff>177800</xdr:colOff>
      <xdr:row>57</xdr:row>
      <xdr:rowOff>159170</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9763864"/>
          <a:ext cx="889000" cy="167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122558</xdr:rowOff>
    </xdr:from>
    <xdr:to>
      <xdr:col>20</xdr:col>
      <xdr:colOff>38100</xdr:colOff>
      <xdr:row>58</xdr:row>
      <xdr:rowOff>52708</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89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43835</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987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162664</xdr:rowOff>
    </xdr:from>
    <xdr:to>
      <xdr:col>15</xdr:col>
      <xdr:colOff>50800</xdr:colOff>
      <xdr:row>57</xdr:row>
      <xdr:rowOff>58955</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763864"/>
          <a:ext cx="889000" cy="67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104806</xdr:rowOff>
    </xdr:from>
    <xdr:to>
      <xdr:col>15</xdr:col>
      <xdr:colOff>101600</xdr:colOff>
      <xdr:row>58</xdr:row>
      <xdr:rowOff>34956</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8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26083</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970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58955</xdr:rowOff>
    </xdr:from>
    <xdr:to>
      <xdr:col>10</xdr:col>
      <xdr:colOff>114300</xdr:colOff>
      <xdr:row>57</xdr:row>
      <xdr:rowOff>158952</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831605"/>
          <a:ext cx="889000" cy="99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111819</xdr:rowOff>
    </xdr:from>
    <xdr:to>
      <xdr:col>10</xdr:col>
      <xdr:colOff>165100</xdr:colOff>
      <xdr:row>58</xdr:row>
      <xdr:rowOff>41969</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884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33096</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977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155896</xdr:rowOff>
    </xdr:from>
    <xdr:to>
      <xdr:col>6</xdr:col>
      <xdr:colOff>38100</xdr:colOff>
      <xdr:row>58</xdr:row>
      <xdr:rowOff>86046</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92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77173</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10021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94873</xdr:rowOff>
    </xdr:from>
    <xdr:to>
      <xdr:col>24</xdr:col>
      <xdr:colOff>114300</xdr:colOff>
      <xdr:row>57</xdr:row>
      <xdr:rowOff>25023</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696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117750</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547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108370</xdr:rowOff>
    </xdr:from>
    <xdr:to>
      <xdr:col>20</xdr:col>
      <xdr:colOff>38100</xdr:colOff>
      <xdr:row>58</xdr:row>
      <xdr:rowOff>38520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88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55047</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656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111864</xdr:rowOff>
    </xdr:from>
    <xdr:to>
      <xdr:col>15</xdr:col>
      <xdr:colOff>101600</xdr:colOff>
      <xdr:row>57</xdr:row>
      <xdr:rowOff>42014</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71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58541</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9488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8155</xdr:rowOff>
    </xdr:from>
    <xdr:to>
      <xdr:col>10</xdr:col>
      <xdr:colOff>165100</xdr:colOff>
      <xdr:row>57</xdr:row>
      <xdr:rowOff>109755</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780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126282</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556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108152</xdr:rowOff>
    </xdr:from>
    <xdr:to>
      <xdr:col>6</xdr:col>
      <xdr:colOff>38100</xdr:colOff>
      <xdr:row>58</xdr:row>
      <xdr:rowOff>38302</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880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54829</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9656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65847</xdr:rowOff>
    </xdr:from>
    <xdr:to>
      <xdr:col>24</xdr:col>
      <xdr:colOff>62865</xdr:colOff>
      <xdr:row>78</xdr:row>
      <xdr:rowOff>124681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238797"/>
          <a:ext cx="1270" cy="1258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128508</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501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124681</xdr:rowOff>
    </xdr:from>
    <xdr:to>
      <xdr:col>24</xdr:col>
      <xdr:colOff>152400</xdr:colOff>
      <xdr:row>78</xdr:row>
      <xdr:rowOff>124681</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97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12524</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2014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277,192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65847</xdr:rowOff>
    </xdr:from>
    <xdr:to>
      <xdr:col>24</xdr:col>
      <xdr:colOff>152400</xdr:colOff>
      <xdr:row>71</xdr:row>
      <xdr:rowOff>65847</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238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118425</xdr:rowOff>
    </xdr:from>
    <xdr:to>
      <xdr:col>24</xdr:col>
      <xdr:colOff>63500</xdr:colOff>
      <xdr:row>76</xdr:row>
      <xdr:rowOff>25628</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2805725"/>
          <a:ext cx="838200" cy="250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121986</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9807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143558</xdr:rowOff>
    </xdr:from>
    <xdr:to>
      <xdr:col>24</xdr:col>
      <xdr:colOff>114300</xdr:colOff>
      <xdr:row>76</xdr:row>
      <xdr:rowOff>73707</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0023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149751</xdr:rowOff>
    </xdr:from>
    <xdr:to>
      <xdr:col>19</xdr:col>
      <xdr:colOff>177800</xdr:colOff>
      <xdr:row>76</xdr:row>
      <xdr:rowOff>25628</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3008501"/>
          <a:ext cx="889000" cy="47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3663</xdr:rowOff>
    </xdr:from>
    <xdr:to>
      <xdr:col>20</xdr:col>
      <xdr:colOff>38100</xdr:colOff>
      <xdr:row>76</xdr:row>
      <xdr:rowOff>105263</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033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96390</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126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149751</xdr:rowOff>
    </xdr:from>
    <xdr:to>
      <xdr:col>15</xdr:col>
      <xdr:colOff>50800</xdr:colOff>
      <xdr:row>76</xdr:row>
      <xdr:rowOff>3859</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008501"/>
          <a:ext cx="889000" cy="25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16090</xdr:rowOff>
    </xdr:from>
    <xdr:to>
      <xdr:col>15</xdr:col>
      <xdr:colOff>101600</xdr:colOff>
      <xdr:row>76</xdr:row>
      <xdr:rowOff>117690</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04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108817</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139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3859</xdr:rowOff>
    </xdr:from>
    <xdr:to>
      <xdr:col>10</xdr:col>
      <xdr:colOff>114300</xdr:colOff>
      <xdr:row>76</xdr:row>
      <xdr:rowOff>61237</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034059"/>
          <a:ext cx="889000" cy="57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27910</xdr:rowOff>
    </xdr:from>
    <xdr:to>
      <xdr:col>10</xdr:col>
      <xdr:colOff>165100</xdr:colOff>
      <xdr:row>76</xdr:row>
      <xdr:rowOff>129510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05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120637</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150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98814</xdr:rowOff>
    </xdr:from>
    <xdr:to>
      <xdr:col>6</xdr:col>
      <xdr:colOff>38100</xdr:colOff>
      <xdr:row>77</xdr:row>
      <xdr:rowOff>28964</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129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20091</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221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67625</xdr:rowOff>
    </xdr:from>
    <xdr:to>
      <xdr:col>24</xdr:col>
      <xdr:colOff>114300</xdr:colOff>
      <xdr:row>74</xdr:row>
      <xdr:rowOff>169225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754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90502</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606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146278</xdr:rowOff>
    </xdr:from>
    <xdr:to>
      <xdr:col>20</xdr:col>
      <xdr:colOff>38100</xdr:colOff>
      <xdr:row>76</xdr:row>
      <xdr:rowOff>76428</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005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92956</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780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98951</xdr:rowOff>
    </xdr:from>
    <xdr:to>
      <xdr:col>15</xdr:col>
      <xdr:colOff>101600</xdr:colOff>
      <xdr:row>76</xdr:row>
      <xdr:rowOff>29101</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2957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45628</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732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124508</xdr:rowOff>
    </xdr:from>
    <xdr:to>
      <xdr:col>10</xdr:col>
      <xdr:colOff>165100</xdr:colOff>
      <xdr:row>76</xdr:row>
      <xdr:rowOff>54657</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298325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71185</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758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10437</xdr:rowOff>
    </xdr:from>
    <xdr:to>
      <xdr:col>6</xdr:col>
      <xdr:colOff>38100</xdr:colOff>
      <xdr:row>76</xdr:row>
      <xdr:rowOff>112037</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040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128564</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2815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92727</xdr:rowOff>
    </xdr:from>
    <xdr:ext cx="685572"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76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164374</xdr:rowOff>
    </xdr:from>
    <xdr:to>
      <xdr:col>24</xdr:col>
      <xdr:colOff>62865</xdr:colOff>
      <xdr:row>99</xdr:row>
      <xdr:rowOff>7258</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594874"/>
          <a:ext cx="1270" cy="1385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11085</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8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7258</xdr:rowOff>
    </xdr:from>
    <xdr:to>
      <xdr:col>24</xdr:col>
      <xdr:colOff>152400</xdr:colOff>
      <xdr:row>99</xdr:row>
      <xdr:rowOff>7258</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980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111051</xdr:rowOff>
    </xdr:from>
    <xdr:ext cx="690189"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3701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1,120,571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164374</xdr:rowOff>
    </xdr:from>
    <xdr:to>
      <xdr:col>24</xdr:col>
      <xdr:colOff>152400</xdr:colOff>
      <xdr:row>90</xdr:row>
      <xdr:rowOff>164374</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594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153918</xdr:rowOff>
    </xdr:from>
    <xdr:to>
      <xdr:col>24</xdr:col>
      <xdr:colOff>63500</xdr:colOff>
      <xdr:row>98</xdr:row>
      <xdr:rowOff>154298</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956018"/>
          <a:ext cx="838200" cy="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96299</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7269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73422</xdr:rowOff>
    </xdr:from>
    <xdr:to>
      <xdr:col>24</xdr:col>
      <xdr:colOff>114300</xdr:colOff>
      <xdr:row>99</xdr:row>
      <xdr:rowOff>3572</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875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154298</xdr:rowOff>
    </xdr:from>
    <xdr:to>
      <xdr:col>19</xdr:col>
      <xdr:colOff>177800</xdr:colOff>
      <xdr:row>98</xdr:row>
      <xdr:rowOff>156076</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956398"/>
          <a:ext cx="889000" cy="1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66602</xdr:rowOff>
    </xdr:from>
    <xdr:to>
      <xdr:col>20</xdr:col>
      <xdr:colOff>38100</xdr:colOff>
      <xdr:row>98</xdr:row>
      <xdr:rowOff>168202</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868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13279</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643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121651</xdr:rowOff>
    </xdr:from>
    <xdr:to>
      <xdr:col>15</xdr:col>
      <xdr:colOff>50800</xdr:colOff>
      <xdr:row>98</xdr:row>
      <xdr:rowOff>156076</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019300" y="16923751"/>
          <a:ext cx="889000" cy="34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68032</xdr:rowOff>
    </xdr:from>
    <xdr:to>
      <xdr:col>15</xdr:col>
      <xdr:colOff>101600</xdr:colOff>
      <xdr:row>98</xdr:row>
      <xdr:rowOff>169632</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87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14709</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645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121651</xdr:rowOff>
    </xdr:from>
    <xdr:to>
      <xdr:col>10</xdr:col>
      <xdr:colOff>114300</xdr:colOff>
      <xdr:row>98</xdr:row>
      <xdr:rowOff>155189</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923751"/>
          <a:ext cx="889000" cy="33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66061</xdr:rowOff>
    </xdr:from>
    <xdr:to>
      <xdr:col>10</xdr:col>
      <xdr:colOff>165100</xdr:colOff>
      <xdr:row>98</xdr:row>
      <xdr:rowOff>167661</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868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12738</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643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75251</xdr:rowOff>
    </xdr:from>
    <xdr:to>
      <xdr:col>6</xdr:col>
      <xdr:colOff>38100</xdr:colOff>
      <xdr:row>99</xdr:row>
      <xdr:rowOff>5401</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87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21928</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652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103118</xdr:rowOff>
    </xdr:from>
    <xdr:to>
      <xdr:col>24</xdr:col>
      <xdr:colOff>114300</xdr:colOff>
      <xdr:row>99</xdr:row>
      <xdr:rowOff>33268</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905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51849</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853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103498</xdr:rowOff>
    </xdr:from>
    <xdr:to>
      <xdr:col>20</xdr:col>
      <xdr:colOff>38100</xdr:colOff>
      <xdr:row>99</xdr:row>
      <xdr:rowOff>33648</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905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24775</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998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105276</xdr:rowOff>
    </xdr:from>
    <xdr:to>
      <xdr:col>15</xdr:col>
      <xdr:colOff>101600</xdr:colOff>
      <xdr:row>99</xdr:row>
      <xdr:rowOff>35426</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907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26553</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7000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70851</xdr:rowOff>
    </xdr:from>
    <xdr:to>
      <xdr:col>10</xdr:col>
      <xdr:colOff>165100</xdr:colOff>
      <xdr:row>99</xdr:row>
      <xdr:rowOff>1001</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872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163578</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965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104389</xdr:rowOff>
    </xdr:from>
    <xdr:to>
      <xdr:col>6</xdr:col>
      <xdr:colOff>38100</xdr:colOff>
      <xdr:row>99</xdr:row>
      <xdr:rowOff>34539</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906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25666</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999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100686</xdr:rowOff>
    </xdr:from>
    <xdr:to>
      <xdr:col>54</xdr:col>
      <xdr:colOff>189865</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244186"/>
          <a:ext cx="1270" cy="1486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47363</xdr:rowOff>
    </xdr:from>
    <xdr:ext cx="534377"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019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19,512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100686</xdr:rowOff>
    </xdr:from>
    <xdr:to>
      <xdr:col>55</xdr:col>
      <xdr:colOff>88900</xdr:colOff>
      <xdr:row>30</xdr:row>
      <xdr:rowOff>100686</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244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96842</xdr:rowOff>
    </xdr:from>
    <xdr:ext cx="469744"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4404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73964</xdr:rowOff>
    </xdr:from>
    <xdr:to>
      <xdr:col>55</xdr:col>
      <xdr:colOff>50800</xdr:colOff>
      <xdr:row>39</xdr:row>
      <xdr:rowOff>4114</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589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71755</xdr:rowOff>
    </xdr:from>
    <xdr:to>
      <xdr:col>50</xdr:col>
      <xdr:colOff>165100</xdr:colOff>
      <xdr:row>39</xdr:row>
      <xdr:rowOff>1905</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18432</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04428" y="6362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73737</xdr:rowOff>
    </xdr:from>
    <xdr:to>
      <xdr:col>46</xdr:col>
      <xdr:colOff>38100</xdr:colOff>
      <xdr:row>39</xdr:row>
      <xdr:rowOff>3887</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58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20413</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15428" y="6364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3302</xdr:rowOff>
    </xdr:from>
    <xdr:to>
      <xdr:col>41</xdr:col>
      <xdr:colOff>50800</xdr:colOff>
      <xdr:row>39</xdr:row>
      <xdr:rowOff>44450</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6518402"/>
          <a:ext cx="889000" cy="212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66954</xdr:rowOff>
    </xdr:from>
    <xdr:to>
      <xdr:col>41</xdr:col>
      <xdr:colOff>101600</xdr:colOff>
      <xdr:row>38</xdr:row>
      <xdr:rowOff>168554</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58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13631</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26428" y="6357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55372</xdr:rowOff>
    </xdr:from>
    <xdr:to>
      <xdr:col>36</xdr:col>
      <xdr:colOff>165100</xdr:colOff>
      <xdr:row>38</xdr:row>
      <xdr:rowOff>156972</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57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148099</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37428" y="6663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123952</xdr:rowOff>
    </xdr:from>
    <xdr:to>
      <xdr:col>36</xdr:col>
      <xdr:colOff>165100</xdr:colOff>
      <xdr:row>38</xdr:row>
      <xdr:rowOff>54102</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467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70629</xdr:rowOff>
    </xdr:from>
    <xdr:ext cx="469744"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37428" y="6242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100186</xdr:rowOff>
    </xdr:from>
    <xdr:to>
      <xdr:col>54</xdr:col>
      <xdr:colOff>189865</xdr:colOff>
      <xdr:row>58</xdr:row>
      <xdr:rowOff>15850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672686"/>
          <a:ext cx="1270" cy="1287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19677</xdr:rowOff>
    </xdr:from>
    <xdr:ext cx="469744"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996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15850</xdr:rowOff>
    </xdr:from>
    <xdr:to>
      <xdr:col>55</xdr:col>
      <xdr:colOff>88900</xdr:colOff>
      <xdr:row>58</xdr:row>
      <xdr:rowOff>15850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995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46863</xdr:rowOff>
    </xdr:from>
    <xdr:ext cx="599010"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447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226,914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100186</xdr:rowOff>
    </xdr:from>
    <xdr:to>
      <xdr:col>55</xdr:col>
      <xdr:colOff>88900</xdr:colOff>
      <xdr:row>50</xdr:row>
      <xdr:rowOff>100186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672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49661</xdr:rowOff>
    </xdr:from>
    <xdr:to>
      <xdr:col>55</xdr:col>
      <xdr:colOff>0</xdr:colOff>
      <xdr:row>57</xdr:row>
      <xdr:rowOff>57764</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9639300" y="9822311"/>
          <a:ext cx="838200" cy="8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71224</xdr:rowOff>
    </xdr:from>
    <xdr:ext cx="534377"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5009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48347</xdr:rowOff>
    </xdr:from>
    <xdr:to>
      <xdr:col>55</xdr:col>
      <xdr:colOff>50800</xdr:colOff>
      <xdr:row>56</xdr:row>
      <xdr:rowOff>149947</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64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75081</xdr:rowOff>
    </xdr:from>
    <xdr:to>
      <xdr:col>50</xdr:col>
      <xdr:colOff>114300</xdr:colOff>
      <xdr:row>57</xdr:row>
      <xdr:rowOff>49661</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8750300" y="9333381"/>
          <a:ext cx="889000" cy="488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59559</xdr:rowOff>
    </xdr:from>
    <xdr:to>
      <xdr:col>50</xdr:col>
      <xdr:colOff>165100</xdr:colOff>
      <xdr:row>56</xdr:row>
      <xdr:rowOff>161159</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66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6236</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72111" y="9435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75081</xdr:rowOff>
    </xdr:from>
    <xdr:to>
      <xdr:col>45</xdr:col>
      <xdr:colOff>177800</xdr:colOff>
      <xdr:row>56</xdr:row>
      <xdr:rowOff>134659</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7861300" y="9333381"/>
          <a:ext cx="889000" cy="402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49181</xdr:rowOff>
    </xdr:from>
    <xdr:to>
      <xdr:col>46</xdr:col>
      <xdr:colOff>38100</xdr:colOff>
      <xdr:row>56</xdr:row>
      <xdr:rowOff>150781</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650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141908</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83111" y="9743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134659</xdr:rowOff>
    </xdr:from>
    <xdr:to>
      <xdr:col>41</xdr:col>
      <xdr:colOff>50800</xdr:colOff>
      <xdr:row>57</xdr:row>
      <xdr:rowOff>58855</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6972300" y="9735859"/>
          <a:ext cx="889000" cy="95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91398</xdr:rowOff>
    </xdr:from>
    <xdr:to>
      <xdr:col>41</xdr:col>
      <xdr:colOff>101600</xdr:colOff>
      <xdr:row>57</xdr:row>
      <xdr:rowOff>21548</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69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12675</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785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93918</xdr:rowOff>
    </xdr:from>
    <xdr:to>
      <xdr:col>36</xdr:col>
      <xdr:colOff>165100</xdr:colOff>
      <xdr:row>57</xdr:row>
      <xdr:rowOff>24068</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695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40595</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470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6964</xdr:rowOff>
    </xdr:from>
    <xdr:to>
      <xdr:col>55</xdr:col>
      <xdr:colOff>50800</xdr:colOff>
      <xdr:row>57</xdr:row>
      <xdr:rowOff>108564</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779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156841</xdr:rowOff>
    </xdr:from>
    <xdr:ext cx="534377"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758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170311</xdr:rowOff>
    </xdr:from>
    <xdr:to>
      <xdr:col>50</xdr:col>
      <xdr:colOff>165100</xdr:colOff>
      <xdr:row>57</xdr:row>
      <xdr:rowOff>100461</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77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91588</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72111" y="9864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24281</xdr:rowOff>
    </xdr:from>
    <xdr:to>
      <xdr:col>46</xdr:col>
      <xdr:colOff>38100</xdr:colOff>
      <xdr:row>54</xdr:row>
      <xdr:rowOff>125881</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282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52</xdr:row>
      <xdr:rowOff>142408</xdr:rowOff>
    </xdr:from>
    <xdr:ext cx="59901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50795" y="9057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83859</xdr:rowOff>
    </xdr:from>
    <xdr:to>
      <xdr:col>41</xdr:col>
      <xdr:colOff>101600</xdr:colOff>
      <xdr:row>57</xdr:row>
      <xdr:rowOff>14009</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685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30536</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9460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8055</xdr:rowOff>
    </xdr:from>
    <xdr:to>
      <xdr:col>36</xdr:col>
      <xdr:colOff>165100</xdr:colOff>
      <xdr:row>57</xdr:row>
      <xdr:rowOff>109655</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780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100782</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9873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115691</xdr:rowOff>
    </xdr:from>
    <xdr:to>
      <xdr:col>54</xdr:col>
      <xdr:colOff>189865</xdr:colOff>
      <xdr:row>79</xdr:row>
      <xdr:rowOff>41658</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288641"/>
          <a:ext cx="1270" cy="1297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45485</xdr:rowOff>
    </xdr:from>
    <xdr:ext cx="469744"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590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41658</xdr:rowOff>
    </xdr:from>
    <xdr:to>
      <xdr:col>55</xdr:col>
      <xdr:colOff>88900</xdr:colOff>
      <xdr:row>79</xdr:row>
      <xdr:rowOff>41658</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58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62368</xdr:rowOff>
    </xdr:from>
    <xdr:ext cx="599010"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2063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682,603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115691</xdr:rowOff>
    </xdr:from>
    <xdr:to>
      <xdr:col>55</xdr:col>
      <xdr:colOff>88900</xdr:colOff>
      <xdr:row>71</xdr:row>
      <xdr:rowOff>115691</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288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29032</xdr:rowOff>
    </xdr:from>
    <xdr:to>
      <xdr:col>55</xdr:col>
      <xdr:colOff>0</xdr:colOff>
      <xdr:row>79</xdr:row>
      <xdr:rowOff>31786</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9639300" y="13573582"/>
          <a:ext cx="838200" cy="2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119057</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33207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96180</xdr:rowOff>
    </xdr:from>
    <xdr:to>
      <xdr:col>55</xdr:col>
      <xdr:colOff>50800</xdr:colOff>
      <xdr:row>79</xdr:row>
      <xdr:rowOff>26330</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346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29032</xdr:rowOff>
    </xdr:from>
    <xdr:to>
      <xdr:col>50</xdr:col>
      <xdr:colOff>114300</xdr:colOff>
      <xdr:row>79</xdr:row>
      <xdr:rowOff>37624</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8750300" y="13573582"/>
          <a:ext cx="889000" cy="8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109342</xdr:rowOff>
    </xdr:from>
    <xdr:to>
      <xdr:col>50</xdr:col>
      <xdr:colOff>165100</xdr:colOff>
      <xdr:row>79</xdr:row>
      <xdr:rowOff>39492</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348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56019</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72111" y="1325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37624</xdr:rowOff>
    </xdr:from>
    <xdr:to>
      <xdr:col>45</xdr:col>
      <xdr:colOff>177800</xdr:colOff>
      <xdr:row>79</xdr:row>
      <xdr:rowOff>39711</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7861300" y="13582174"/>
          <a:ext cx="889000" cy="2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111420</xdr:rowOff>
    </xdr:from>
    <xdr:to>
      <xdr:col>46</xdr:col>
      <xdr:colOff>38100</xdr:colOff>
      <xdr:row>79</xdr:row>
      <xdr:rowOff>41570</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48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58097</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3259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32693</xdr:rowOff>
    </xdr:from>
    <xdr:to>
      <xdr:col>41</xdr:col>
      <xdr:colOff>50800</xdr:colOff>
      <xdr:row>79</xdr:row>
      <xdr:rowOff>39711</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6972300" y="13577243"/>
          <a:ext cx="889000" cy="7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118599</xdr:rowOff>
    </xdr:from>
    <xdr:to>
      <xdr:col>41</xdr:col>
      <xdr:colOff>101600</xdr:colOff>
      <xdr:row>79</xdr:row>
      <xdr:rowOff>48749</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49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65276</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4111" y="13266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119117</xdr:rowOff>
    </xdr:from>
    <xdr:to>
      <xdr:col>36</xdr:col>
      <xdr:colOff>165100</xdr:colOff>
      <xdr:row>79</xdr:row>
      <xdr:rowOff>49267</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492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65794</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05111" y="13267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152436</xdr:rowOff>
    </xdr:from>
    <xdr:to>
      <xdr:col>55</xdr:col>
      <xdr:colOff>50800</xdr:colOff>
      <xdr:row>79</xdr:row>
      <xdr:rowOff>82586</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3525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74608</xdr:rowOff>
    </xdr:from>
    <xdr:ext cx="469744"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3447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149682</xdr:rowOff>
    </xdr:from>
    <xdr:to>
      <xdr:col>50</xdr:col>
      <xdr:colOff>165100</xdr:colOff>
      <xdr:row>79</xdr:row>
      <xdr:rowOff>79832</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3522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70959</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04428" y="13615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158274</xdr:rowOff>
    </xdr:from>
    <xdr:to>
      <xdr:col>46</xdr:col>
      <xdr:colOff>38100</xdr:colOff>
      <xdr:row>79</xdr:row>
      <xdr:rowOff>88424</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3531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79551</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515428" y="13624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160361</xdr:rowOff>
    </xdr:from>
    <xdr:to>
      <xdr:col>41</xdr:col>
      <xdr:colOff>101600</xdr:colOff>
      <xdr:row>79</xdr:row>
      <xdr:rowOff>90511</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3533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81638</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626428" y="13626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153343</xdr:rowOff>
    </xdr:from>
    <xdr:to>
      <xdr:col>36</xdr:col>
      <xdr:colOff>165100</xdr:colOff>
      <xdr:row>79</xdr:row>
      <xdr:rowOff>83493</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352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74620</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37428" y="13619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a:extLst>
            <a:ext uri="{FF2B5EF4-FFF2-40B4-BE49-F238E27FC236}">
              <a16:creationId xmlns:a16="http://schemas.microsoft.com/office/drawing/2014/main" id="{00000000-0008-0000-07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92419</xdr:rowOff>
    </xdr:from>
    <xdr:to>
      <xdr:col>54</xdr:col>
      <xdr:colOff>189865</xdr:colOff>
      <xdr:row>99</xdr:row>
      <xdr:rowOff>62584</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10475595" y="15522919"/>
          <a:ext cx="1270" cy="1513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66411</xdr:rowOff>
    </xdr:from>
    <xdr:ext cx="534377" cy="259045"/>
    <xdr:sp macro="" textlink="">
      <xdr:nvSpPr>
        <xdr:cNvPr id="457" name="土木費最小値テキスト">
          <a:extLst>
            <a:ext uri="{FF2B5EF4-FFF2-40B4-BE49-F238E27FC236}">
              <a16:creationId xmlns:a16="http://schemas.microsoft.com/office/drawing/2014/main" id="{00000000-0008-0000-0700-0000C9010000}"/>
            </a:ext>
          </a:extLst>
        </xdr:cNvPr>
        <xdr:cNvSpPr txBox="1"/>
      </xdr:nvSpPr>
      <xdr:spPr>
        <a:xfrm>
          <a:off x="10528300" y="17039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62584</xdr:rowOff>
    </xdr:from>
    <xdr:to>
      <xdr:col>55</xdr:col>
      <xdr:colOff>88900</xdr:colOff>
      <xdr:row>99</xdr:row>
      <xdr:rowOff>62584</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7036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39096</xdr:rowOff>
    </xdr:from>
    <xdr:ext cx="599010" cy="259045"/>
    <xdr:sp macro="" textlink="">
      <xdr:nvSpPr>
        <xdr:cNvPr id="459" name="土木費最大値テキスト">
          <a:extLst>
            <a:ext uri="{FF2B5EF4-FFF2-40B4-BE49-F238E27FC236}">
              <a16:creationId xmlns:a16="http://schemas.microsoft.com/office/drawing/2014/main" id="{00000000-0008-0000-0700-0000CB010000}"/>
            </a:ext>
          </a:extLst>
        </xdr:cNvPr>
        <xdr:cNvSpPr txBox="1"/>
      </xdr:nvSpPr>
      <xdr:spPr>
        <a:xfrm>
          <a:off x="10528300" y="15298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474,478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92419</xdr:rowOff>
    </xdr:from>
    <xdr:to>
      <xdr:col>55</xdr:col>
      <xdr:colOff>88900</xdr:colOff>
      <xdr:row>90</xdr:row>
      <xdr:rowOff>92419</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5522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128346</xdr:rowOff>
    </xdr:from>
    <xdr:to>
      <xdr:col>55</xdr:col>
      <xdr:colOff>0</xdr:colOff>
      <xdr:row>97</xdr:row>
      <xdr:rowOff>80059</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9639300" y="16587546"/>
          <a:ext cx="838200" cy="123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70783</xdr:rowOff>
    </xdr:from>
    <xdr:ext cx="534377" cy="259045"/>
    <xdr:sp macro="" textlink="">
      <xdr:nvSpPr>
        <xdr:cNvPr id="462" name="土木費平均値テキスト">
          <a:extLst>
            <a:ext uri="{FF2B5EF4-FFF2-40B4-BE49-F238E27FC236}">
              <a16:creationId xmlns:a16="http://schemas.microsoft.com/office/drawing/2014/main" id="{00000000-0008-0000-0700-0000CE010000}"/>
            </a:ext>
          </a:extLst>
        </xdr:cNvPr>
        <xdr:cNvSpPr txBox="1"/>
      </xdr:nvSpPr>
      <xdr:spPr>
        <a:xfrm>
          <a:off x="10528300" y="167014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92356</xdr:rowOff>
    </xdr:from>
    <xdr:to>
      <xdr:col>55</xdr:col>
      <xdr:colOff>50800</xdr:colOff>
      <xdr:row>98</xdr:row>
      <xdr:rowOff>22506</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10426700" y="16723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66270</xdr:rowOff>
    </xdr:from>
    <xdr:to>
      <xdr:col>50</xdr:col>
      <xdr:colOff>114300</xdr:colOff>
      <xdr:row>97</xdr:row>
      <xdr:rowOff>80059</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8750300" y="16696920"/>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127935</xdr:rowOff>
    </xdr:from>
    <xdr:to>
      <xdr:col>50</xdr:col>
      <xdr:colOff>165100</xdr:colOff>
      <xdr:row>98</xdr:row>
      <xdr:rowOff>58085</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9588500" y="167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49212</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372111" y="1685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66270</xdr:rowOff>
    </xdr:from>
    <xdr:to>
      <xdr:col>45</xdr:col>
      <xdr:colOff>177800</xdr:colOff>
      <xdr:row>97</xdr:row>
      <xdr:rowOff>78791</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7861300" y="16696920"/>
          <a:ext cx="889000" cy="12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142021</xdr:rowOff>
    </xdr:from>
    <xdr:to>
      <xdr:col>46</xdr:col>
      <xdr:colOff>38100</xdr:colOff>
      <xdr:row>98</xdr:row>
      <xdr:rowOff>72171</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8699500" y="1677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63298</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483111" y="1686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78791</xdr:rowOff>
    </xdr:from>
    <xdr:to>
      <xdr:col>41</xdr:col>
      <xdr:colOff>50800</xdr:colOff>
      <xdr:row>97</xdr:row>
      <xdr:rowOff>146692</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6972300" y="16709441"/>
          <a:ext cx="889000" cy="67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135982</xdr:rowOff>
    </xdr:from>
    <xdr:to>
      <xdr:col>41</xdr:col>
      <xdr:colOff>101600</xdr:colOff>
      <xdr:row>98</xdr:row>
      <xdr:rowOff>66132</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7810500" y="1676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57259</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594111" y="16859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152287</xdr:rowOff>
    </xdr:from>
    <xdr:to>
      <xdr:col>36</xdr:col>
      <xdr:colOff>165100</xdr:colOff>
      <xdr:row>98</xdr:row>
      <xdr:rowOff>82437</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6921500" y="16782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73564</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05111" y="16875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77546</xdr:rowOff>
    </xdr:from>
    <xdr:to>
      <xdr:col>55</xdr:col>
      <xdr:colOff>50800</xdr:colOff>
      <xdr:row>97</xdr:row>
      <xdr:rowOff>7696</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10426700" y="16536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100423</xdr:rowOff>
    </xdr:from>
    <xdr:ext cx="599010" cy="259045"/>
    <xdr:sp macro="" textlink="">
      <xdr:nvSpPr>
        <xdr:cNvPr id="481" name="土木費該当値テキスト">
          <a:extLst>
            <a:ext uri="{FF2B5EF4-FFF2-40B4-BE49-F238E27FC236}">
              <a16:creationId xmlns:a16="http://schemas.microsoft.com/office/drawing/2014/main" id="{00000000-0008-0000-0700-0000E1010000}"/>
            </a:ext>
          </a:extLst>
        </xdr:cNvPr>
        <xdr:cNvSpPr txBox="1"/>
      </xdr:nvSpPr>
      <xdr:spPr>
        <a:xfrm>
          <a:off x="10528300" y="16388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29259</xdr:rowOff>
    </xdr:from>
    <xdr:to>
      <xdr:col>50</xdr:col>
      <xdr:colOff>165100</xdr:colOff>
      <xdr:row>97</xdr:row>
      <xdr:rowOff>130859</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9588500" y="16659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147386</xdr:rowOff>
    </xdr:from>
    <xdr:ext cx="59901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339795" y="16435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15470</xdr:rowOff>
    </xdr:from>
    <xdr:to>
      <xdr:col>46</xdr:col>
      <xdr:colOff>38100</xdr:colOff>
      <xdr:row>97</xdr:row>
      <xdr:rowOff>117070</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8699500" y="1664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133597</xdr:rowOff>
    </xdr:from>
    <xdr:ext cx="59901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450795" y="16421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27991</xdr:rowOff>
    </xdr:from>
    <xdr:to>
      <xdr:col>41</xdr:col>
      <xdr:colOff>101600</xdr:colOff>
      <xdr:row>97</xdr:row>
      <xdr:rowOff>129591</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7810500" y="16658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146118</xdr:rowOff>
    </xdr:from>
    <xdr:ext cx="59901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561795" y="16433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95892</xdr:rowOff>
    </xdr:from>
    <xdr:to>
      <xdr:col>36</xdr:col>
      <xdr:colOff>165100</xdr:colOff>
      <xdr:row>98</xdr:row>
      <xdr:rowOff>26042</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6921500" y="1672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42569</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6705111" y="16501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82359</xdr:rowOff>
    </xdr:from>
    <xdr:to>
      <xdr:col>85</xdr:col>
      <xdr:colOff>126364</xdr:colOff>
      <xdr:row>39</xdr:row>
      <xdr:rowOff>124631</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397309"/>
          <a:ext cx="1269" cy="141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128458</xdr:rowOff>
    </xdr:from>
    <xdr:ext cx="534377"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81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124631</xdr:rowOff>
    </xdr:from>
    <xdr:to>
      <xdr:col>86</xdr:col>
      <xdr:colOff>25400</xdr:colOff>
      <xdr:row>39</xdr:row>
      <xdr:rowOff>124631</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811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29036</xdr:rowOff>
    </xdr:from>
    <xdr:ext cx="534377"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5172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90,010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82359</xdr:rowOff>
    </xdr:from>
    <xdr:to>
      <xdr:col>86</xdr:col>
      <xdr:colOff>25400</xdr:colOff>
      <xdr:row>31</xdr:row>
      <xdr:rowOff>82359</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397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157321</xdr:rowOff>
    </xdr:from>
    <xdr:to>
      <xdr:col>85</xdr:col>
      <xdr:colOff>127000</xdr:colOff>
      <xdr:row>38</xdr:row>
      <xdr:rowOff>40887</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5481300" y="6500971"/>
          <a:ext cx="838200" cy="55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42911</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2151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20034</xdr:rowOff>
    </xdr:from>
    <xdr:to>
      <xdr:col>85</xdr:col>
      <xdr:colOff>177800</xdr:colOff>
      <xdr:row>37</xdr:row>
      <xdr:rowOff>121634</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3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123698</xdr:rowOff>
    </xdr:from>
    <xdr:to>
      <xdr:col>81</xdr:col>
      <xdr:colOff>50800</xdr:colOff>
      <xdr:row>37</xdr:row>
      <xdr:rowOff>157321</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4592300" y="5952998"/>
          <a:ext cx="889000" cy="547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55448</xdr:rowOff>
    </xdr:from>
    <xdr:to>
      <xdr:col>81</xdr:col>
      <xdr:colOff>101600</xdr:colOff>
      <xdr:row>37</xdr:row>
      <xdr:rowOff>157048</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39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2125</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617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123698</xdr:rowOff>
    </xdr:from>
    <xdr:to>
      <xdr:col>76</xdr:col>
      <xdr:colOff>114300</xdr:colOff>
      <xdr:row>37</xdr:row>
      <xdr:rowOff>88798</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3703300" y="5952998"/>
          <a:ext cx="889000" cy="479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90005</xdr:rowOff>
    </xdr:from>
    <xdr:to>
      <xdr:col>76</xdr:col>
      <xdr:colOff>165100</xdr:colOff>
      <xdr:row>38</xdr:row>
      <xdr:rowOff>20155</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43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11282</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6526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88798</xdr:rowOff>
    </xdr:from>
    <xdr:to>
      <xdr:col>71</xdr:col>
      <xdr:colOff>177800</xdr:colOff>
      <xdr:row>38</xdr:row>
      <xdr:rowOff>464</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2814300" y="6432448"/>
          <a:ext cx="889000" cy="83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60154</xdr:rowOff>
    </xdr:from>
    <xdr:to>
      <xdr:col>72</xdr:col>
      <xdr:colOff>38100</xdr:colOff>
      <xdr:row>37</xdr:row>
      <xdr:rowOff>161754</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403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152881</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496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146717</xdr:rowOff>
    </xdr:from>
    <xdr:to>
      <xdr:col>67</xdr:col>
      <xdr:colOff>101600</xdr:colOff>
      <xdr:row>37</xdr:row>
      <xdr:rowOff>76867</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318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93394</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094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161537</xdr:rowOff>
    </xdr:from>
    <xdr:to>
      <xdr:col>85</xdr:col>
      <xdr:colOff>177800</xdr:colOff>
      <xdr:row>38</xdr:row>
      <xdr:rowOff>91687</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505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139964</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6483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106521</xdr:rowOff>
    </xdr:from>
    <xdr:to>
      <xdr:col>81</xdr:col>
      <xdr:colOff>101600</xdr:colOff>
      <xdr:row>38</xdr:row>
      <xdr:rowOff>36671</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450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27798</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6542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72898</xdr:rowOff>
    </xdr:from>
    <xdr:to>
      <xdr:col>76</xdr:col>
      <xdr:colOff>165100</xdr:colOff>
      <xdr:row>35</xdr:row>
      <xdr:rowOff>3048</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5902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19575</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5677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37998</xdr:rowOff>
    </xdr:from>
    <xdr:to>
      <xdr:col>72</xdr:col>
      <xdr:colOff>38100</xdr:colOff>
      <xdr:row>37</xdr:row>
      <xdr:rowOff>139598</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38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156125</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6156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121114</xdr:rowOff>
    </xdr:from>
    <xdr:to>
      <xdr:col>67</xdr:col>
      <xdr:colOff>101600</xdr:colOff>
      <xdr:row>38</xdr:row>
      <xdr:rowOff>51264</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46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42391</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6557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134549</xdr:rowOff>
    </xdr:from>
    <xdr:to>
      <xdr:col>85</xdr:col>
      <xdr:colOff>126364</xdr:colOff>
      <xdr:row>58</xdr:row>
      <xdr:rowOff>87199</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535599"/>
          <a:ext cx="1269" cy="1495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91026</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1003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87199</xdr:rowOff>
    </xdr:from>
    <xdr:to>
      <xdr:col>86</xdr:col>
      <xdr:colOff>25400</xdr:colOff>
      <xdr:row>58</xdr:row>
      <xdr:rowOff>87199</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10031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81226</xdr:rowOff>
    </xdr:from>
    <xdr:ext cx="599010"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310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426,352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134549</xdr:rowOff>
    </xdr:from>
    <xdr:to>
      <xdr:col>86</xdr:col>
      <xdr:colOff>25400</xdr:colOff>
      <xdr:row>49</xdr:row>
      <xdr:rowOff>134549</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535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73334</xdr:rowOff>
    </xdr:from>
    <xdr:to>
      <xdr:col>85</xdr:col>
      <xdr:colOff>127000</xdr:colOff>
      <xdr:row>57</xdr:row>
      <xdr:rowOff>146375</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5481300" y="9845984"/>
          <a:ext cx="838200" cy="73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38971</xdr:rowOff>
    </xdr:from>
    <xdr:ext cx="534377"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640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16094</xdr:rowOff>
    </xdr:from>
    <xdr:to>
      <xdr:col>85</xdr:col>
      <xdr:colOff>177800</xdr:colOff>
      <xdr:row>57</xdr:row>
      <xdr:rowOff>117694</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78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141132</xdr:rowOff>
    </xdr:from>
    <xdr:to>
      <xdr:col>81</xdr:col>
      <xdr:colOff>50800</xdr:colOff>
      <xdr:row>57</xdr:row>
      <xdr:rowOff>146375</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4592300" y="9913782"/>
          <a:ext cx="889000" cy="5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66722</xdr:rowOff>
    </xdr:from>
    <xdr:to>
      <xdr:col>81</xdr:col>
      <xdr:colOff>101600</xdr:colOff>
      <xdr:row>57</xdr:row>
      <xdr:rowOff>168322</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83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13399</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14111" y="9614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16983</xdr:rowOff>
    </xdr:from>
    <xdr:to>
      <xdr:col>76</xdr:col>
      <xdr:colOff>114300</xdr:colOff>
      <xdr:row>57</xdr:row>
      <xdr:rowOff>141132</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3703300" y="9789633"/>
          <a:ext cx="889000" cy="124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71035</xdr:rowOff>
    </xdr:from>
    <xdr:to>
      <xdr:col>76</xdr:col>
      <xdr:colOff>165100</xdr:colOff>
      <xdr:row>58</xdr:row>
      <xdr:rowOff>1185</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84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17712</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325111" y="9618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16983</xdr:rowOff>
    </xdr:from>
    <xdr:to>
      <xdr:col>71</xdr:col>
      <xdr:colOff>177800</xdr:colOff>
      <xdr:row>57</xdr:row>
      <xdr:rowOff>107669</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2814300" y="9789633"/>
          <a:ext cx="889000" cy="90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80777</xdr:rowOff>
    </xdr:from>
    <xdr:to>
      <xdr:col>72</xdr:col>
      <xdr:colOff>38100</xdr:colOff>
      <xdr:row>58</xdr:row>
      <xdr:rowOff>10927</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853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2054</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36111" y="9946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70966</xdr:rowOff>
    </xdr:from>
    <xdr:to>
      <xdr:col>67</xdr:col>
      <xdr:colOff>101600</xdr:colOff>
      <xdr:row>58</xdr:row>
      <xdr:rowOff>1116</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84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163693</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47111" y="9936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22534</xdr:rowOff>
    </xdr:from>
    <xdr:to>
      <xdr:col>85</xdr:col>
      <xdr:colOff>177800</xdr:colOff>
      <xdr:row>57</xdr:row>
      <xdr:rowOff>124134</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795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961</xdr:rowOff>
    </xdr:from>
    <xdr:ext cx="534377"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773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95575</xdr:rowOff>
    </xdr:from>
    <xdr:to>
      <xdr:col>81</xdr:col>
      <xdr:colOff>101600</xdr:colOff>
      <xdr:row>58</xdr:row>
      <xdr:rowOff>25725</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9868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16852</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14111" y="9960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90332</xdr:rowOff>
    </xdr:from>
    <xdr:to>
      <xdr:col>76</xdr:col>
      <xdr:colOff>165100</xdr:colOff>
      <xdr:row>58</xdr:row>
      <xdr:rowOff>20482</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9862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11609</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325111" y="9955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137633</xdr:rowOff>
    </xdr:from>
    <xdr:to>
      <xdr:col>72</xdr:col>
      <xdr:colOff>38100</xdr:colOff>
      <xdr:row>57</xdr:row>
      <xdr:rowOff>67783</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738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84310</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9514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56869</xdr:rowOff>
    </xdr:from>
    <xdr:to>
      <xdr:col>67</xdr:col>
      <xdr:colOff>101600</xdr:colOff>
      <xdr:row>57</xdr:row>
      <xdr:rowOff>158469</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9829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3546</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9604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54775</xdr:rowOff>
    </xdr:from>
    <xdr:to>
      <xdr:col>85</xdr:col>
      <xdr:colOff>126364</xdr:colOff>
      <xdr:row>79</xdr:row>
      <xdr:rowOff>44450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227725"/>
          <a:ext cx="1269" cy="1361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1452</xdr:rowOff>
    </xdr:from>
    <xdr:ext cx="534377"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2002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71,458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54775</xdr:rowOff>
    </xdr:from>
    <xdr:to>
      <xdr:col>86</xdr:col>
      <xdr:colOff>25400</xdr:colOff>
      <xdr:row>71</xdr:row>
      <xdr:rowOff>54775</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227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117850</xdr:rowOff>
    </xdr:from>
    <xdr:to>
      <xdr:col>85</xdr:col>
      <xdr:colOff>127000</xdr:colOff>
      <xdr:row>78</xdr:row>
      <xdr:rowOff>157531</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5481300" y="13490950"/>
          <a:ext cx="838200" cy="39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118236</xdr:rowOff>
    </xdr:from>
    <xdr:ext cx="534377"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1484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95359</xdr:rowOff>
    </xdr:from>
    <xdr:to>
      <xdr:col>85</xdr:col>
      <xdr:colOff>177800</xdr:colOff>
      <xdr:row>78</xdr:row>
      <xdr:rowOff>25509</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297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157531</xdr:rowOff>
    </xdr:from>
    <xdr:to>
      <xdr:col>81</xdr:col>
      <xdr:colOff>50800</xdr:colOff>
      <xdr:row>79</xdr:row>
      <xdr:rowOff>32658</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4592300" y="13530631"/>
          <a:ext cx="889000" cy="46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95929</xdr:rowOff>
    </xdr:from>
    <xdr:to>
      <xdr:col>81</xdr:col>
      <xdr:colOff>101600</xdr:colOff>
      <xdr:row>78</xdr:row>
      <xdr:rowOff>26079</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297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42606</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14111" y="13072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32658</xdr:rowOff>
    </xdr:from>
    <xdr:to>
      <xdr:col>76</xdr:col>
      <xdr:colOff>114300</xdr:colOff>
      <xdr:row>79</xdr:row>
      <xdr:rowOff>33477</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3703300" y="13577208"/>
          <a:ext cx="889000" cy="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129457</xdr:rowOff>
    </xdr:from>
    <xdr:to>
      <xdr:col>76</xdr:col>
      <xdr:colOff>165100</xdr:colOff>
      <xdr:row>78</xdr:row>
      <xdr:rowOff>59607</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33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76134</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325111" y="13106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155626</xdr:rowOff>
    </xdr:from>
    <xdr:to>
      <xdr:col>71</xdr:col>
      <xdr:colOff>177800</xdr:colOff>
      <xdr:row>79</xdr:row>
      <xdr:rowOff>33477</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2814300" y="13185826"/>
          <a:ext cx="889000" cy="392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91053</xdr:rowOff>
    </xdr:from>
    <xdr:to>
      <xdr:col>72</xdr:col>
      <xdr:colOff>38100</xdr:colOff>
      <xdr:row>78</xdr:row>
      <xdr:rowOff>21203</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292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37730</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36111" y="1306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152679</xdr:rowOff>
    </xdr:from>
    <xdr:to>
      <xdr:col>67</xdr:col>
      <xdr:colOff>101600</xdr:colOff>
      <xdr:row>78</xdr:row>
      <xdr:rowOff>82829</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35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73956</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579428" y="13447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67050</xdr:rowOff>
    </xdr:from>
    <xdr:to>
      <xdr:col>85</xdr:col>
      <xdr:colOff>177800</xdr:colOff>
      <xdr:row>78</xdr:row>
      <xdr:rowOff>168650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344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153427</xdr:rowOff>
    </xdr:from>
    <xdr:ext cx="469744"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3355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106731</xdr:rowOff>
    </xdr:from>
    <xdr:to>
      <xdr:col>81</xdr:col>
      <xdr:colOff>101600</xdr:colOff>
      <xdr:row>79</xdr:row>
      <xdr:rowOff>36881</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3479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28008</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46428" y="13572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153308</xdr:rowOff>
    </xdr:from>
    <xdr:to>
      <xdr:col>76</xdr:col>
      <xdr:colOff>165100</xdr:colOff>
      <xdr:row>79</xdr:row>
      <xdr:rowOff>83458</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526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74585</xdr:rowOff>
    </xdr:from>
    <xdr:ext cx="378565"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403017" y="136191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154127</xdr:rowOff>
    </xdr:from>
    <xdr:to>
      <xdr:col>72</xdr:col>
      <xdr:colOff>38100</xdr:colOff>
      <xdr:row>79</xdr:row>
      <xdr:rowOff>84277</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527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75404</xdr:rowOff>
    </xdr:from>
    <xdr:ext cx="378565"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514017" y="136199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104826</xdr:rowOff>
    </xdr:from>
    <xdr:to>
      <xdr:col>67</xdr:col>
      <xdr:colOff>101600</xdr:colOff>
      <xdr:row>77</xdr:row>
      <xdr:rowOff>34976</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135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51503</xdr:rowOff>
    </xdr:from>
    <xdr:ext cx="534377"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547111" y="12910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a:extLst>
            <a:ext uri="{FF2B5EF4-FFF2-40B4-BE49-F238E27FC236}">
              <a16:creationId xmlns:a16="http://schemas.microsoft.com/office/drawing/2014/main" id="{00000000-0008-0000-07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150713</xdr:rowOff>
    </xdr:from>
    <xdr:to>
      <xdr:col>85</xdr:col>
      <xdr:colOff>126364</xdr:colOff>
      <xdr:row>98</xdr:row>
      <xdr:rowOff>98941</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6317595" y="15581213"/>
          <a:ext cx="1269" cy="131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102768</xdr:rowOff>
    </xdr:from>
    <xdr:ext cx="469744" cy="259045"/>
    <xdr:sp macro="" textlink="">
      <xdr:nvSpPr>
        <xdr:cNvPr id="684" name="公債費最小値テキスト">
          <a:extLst>
            <a:ext uri="{FF2B5EF4-FFF2-40B4-BE49-F238E27FC236}">
              <a16:creationId xmlns:a16="http://schemas.microsoft.com/office/drawing/2014/main" id="{00000000-0008-0000-0700-0000AC020000}"/>
            </a:ext>
          </a:extLst>
        </xdr:cNvPr>
        <xdr:cNvSpPr txBox="1"/>
      </xdr:nvSpPr>
      <xdr:spPr>
        <a:xfrm>
          <a:off x="16370300" y="16904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98941</xdr:rowOff>
    </xdr:from>
    <xdr:to>
      <xdr:col>86</xdr:col>
      <xdr:colOff>25400</xdr:colOff>
      <xdr:row>98</xdr:row>
      <xdr:rowOff>98941</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6901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97390</xdr:rowOff>
    </xdr:from>
    <xdr:ext cx="599010" cy="259045"/>
    <xdr:sp macro="" textlink="">
      <xdr:nvSpPr>
        <xdr:cNvPr id="686" name="公債費最大値テキスト">
          <a:extLst>
            <a:ext uri="{FF2B5EF4-FFF2-40B4-BE49-F238E27FC236}">
              <a16:creationId xmlns:a16="http://schemas.microsoft.com/office/drawing/2014/main" id="{00000000-0008-0000-0700-0000AE020000}"/>
            </a:ext>
          </a:extLst>
        </xdr:cNvPr>
        <xdr:cNvSpPr txBox="1"/>
      </xdr:nvSpPr>
      <xdr:spPr>
        <a:xfrm>
          <a:off x="16370300" y="15356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297,591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150713</xdr:rowOff>
    </xdr:from>
    <xdr:to>
      <xdr:col>86</xdr:col>
      <xdr:colOff>25400</xdr:colOff>
      <xdr:row>90</xdr:row>
      <xdr:rowOff>150713</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5581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140976</xdr:rowOff>
    </xdr:from>
    <xdr:to>
      <xdr:col>85</xdr:col>
      <xdr:colOff>127000</xdr:colOff>
      <xdr:row>96</xdr:row>
      <xdr:rowOff>156204</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5481300" y="16600176"/>
          <a:ext cx="838200" cy="15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127254</xdr:rowOff>
    </xdr:from>
    <xdr:ext cx="534377" cy="259045"/>
    <xdr:sp macro="" textlink="">
      <xdr:nvSpPr>
        <xdr:cNvPr id="689" name="公債費平均値テキスト">
          <a:extLst>
            <a:ext uri="{FF2B5EF4-FFF2-40B4-BE49-F238E27FC236}">
              <a16:creationId xmlns:a16="http://schemas.microsoft.com/office/drawing/2014/main" id="{00000000-0008-0000-0700-0000B1020000}"/>
            </a:ext>
          </a:extLst>
        </xdr:cNvPr>
        <xdr:cNvSpPr txBox="1"/>
      </xdr:nvSpPr>
      <xdr:spPr>
        <a:xfrm>
          <a:off x="16370300" y="164150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104377</xdr:rowOff>
    </xdr:from>
    <xdr:to>
      <xdr:col>85</xdr:col>
      <xdr:colOff>177800</xdr:colOff>
      <xdr:row>97</xdr:row>
      <xdr:rowOff>34527</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6268700" y="16563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140976</xdr:rowOff>
    </xdr:from>
    <xdr:to>
      <xdr:col>81</xdr:col>
      <xdr:colOff>50800</xdr:colOff>
      <xdr:row>96</xdr:row>
      <xdr:rowOff>160274</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4592300" y="16600176"/>
          <a:ext cx="889000" cy="19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88872</xdr:rowOff>
    </xdr:from>
    <xdr:to>
      <xdr:col>81</xdr:col>
      <xdr:colOff>101600</xdr:colOff>
      <xdr:row>97</xdr:row>
      <xdr:rowOff>19022</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5430500" y="1654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35549</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5214111" y="16323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140253</xdr:rowOff>
    </xdr:from>
    <xdr:to>
      <xdr:col>76</xdr:col>
      <xdr:colOff>114300</xdr:colOff>
      <xdr:row>96</xdr:row>
      <xdr:rowOff>160274</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3703300" y="16599453"/>
          <a:ext cx="889000" cy="20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88081</xdr:rowOff>
    </xdr:from>
    <xdr:to>
      <xdr:col>76</xdr:col>
      <xdr:colOff>165100</xdr:colOff>
      <xdr:row>97</xdr:row>
      <xdr:rowOff>18231</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4541500" y="1654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34758</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325111" y="16322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136806</xdr:rowOff>
    </xdr:from>
    <xdr:to>
      <xdr:col>71</xdr:col>
      <xdr:colOff>177800</xdr:colOff>
      <xdr:row>96</xdr:row>
      <xdr:rowOff>140253</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2814300" y="16596006"/>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102904</xdr:rowOff>
    </xdr:from>
    <xdr:to>
      <xdr:col>72</xdr:col>
      <xdr:colOff>38100</xdr:colOff>
      <xdr:row>97</xdr:row>
      <xdr:rowOff>33054</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3652500" y="16562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24181</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436111" y="1665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122816</xdr:rowOff>
    </xdr:from>
    <xdr:to>
      <xdr:col>67</xdr:col>
      <xdr:colOff>101600</xdr:colOff>
      <xdr:row>97</xdr:row>
      <xdr:rowOff>52966</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2763500" y="1658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44093</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547111" y="16674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105404</xdr:rowOff>
    </xdr:from>
    <xdr:to>
      <xdr:col>85</xdr:col>
      <xdr:colOff>177800</xdr:colOff>
      <xdr:row>97</xdr:row>
      <xdr:rowOff>35554</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6268700" y="16564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83831</xdr:rowOff>
    </xdr:from>
    <xdr:ext cx="534377" cy="259045"/>
    <xdr:sp macro="" textlink="">
      <xdr:nvSpPr>
        <xdr:cNvPr id="708" name="公債費該当値テキスト">
          <a:extLst>
            <a:ext uri="{FF2B5EF4-FFF2-40B4-BE49-F238E27FC236}">
              <a16:creationId xmlns:a16="http://schemas.microsoft.com/office/drawing/2014/main" id="{00000000-0008-0000-0700-0000C4020000}"/>
            </a:ext>
          </a:extLst>
        </xdr:cNvPr>
        <xdr:cNvSpPr txBox="1"/>
      </xdr:nvSpPr>
      <xdr:spPr>
        <a:xfrm>
          <a:off x="16370300" y="16543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90176</xdr:rowOff>
    </xdr:from>
    <xdr:to>
      <xdr:col>81</xdr:col>
      <xdr:colOff>101600</xdr:colOff>
      <xdr:row>97</xdr:row>
      <xdr:rowOff>20326</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5430500" y="16549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11453</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14111" y="16642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109474</xdr:rowOff>
    </xdr:from>
    <xdr:to>
      <xdr:col>76</xdr:col>
      <xdr:colOff>165100</xdr:colOff>
      <xdr:row>97</xdr:row>
      <xdr:rowOff>39624</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4541500" y="1656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30751</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325111" y="16661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89453</xdr:rowOff>
    </xdr:from>
    <xdr:to>
      <xdr:col>72</xdr:col>
      <xdr:colOff>38100</xdr:colOff>
      <xdr:row>97</xdr:row>
      <xdr:rowOff>19603</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3652500" y="16548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36130</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436111" y="16323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86006</xdr:rowOff>
    </xdr:from>
    <xdr:to>
      <xdr:col>67</xdr:col>
      <xdr:colOff>101600</xdr:colOff>
      <xdr:row>97</xdr:row>
      <xdr:rowOff>16156</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2763500" y="1654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32683</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547111" y="16320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a:extLst>
            <a:ext uri="{FF2B5EF4-FFF2-40B4-BE49-F238E27FC236}">
              <a16:creationId xmlns:a16="http://schemas.microsoft.com/office/drawing/2014/main" id="{00000000-0008-0000-07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115824</xdr:rowOff>
    </xdr:from>
    <xdr:to>
      <xdr:col>116</xdr:col>
      <xdr:colOff>62864</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flipV="1">
          <a:off x="22159595" y="5430774"/>
          <a:ext cx="1269" cy="1300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55516</xdr:rowOff>
    </xdr:from>
    <xdr:ext cx="249299" cy="259045"/>
    <xdr:sp macro="" textlink="">
      <xdr:nvSpPr>
        <xdr:cNvPr id="741" name="諸支出金最小値テキスト">
          <a:extLst>
            <a:ext uri="{FF2B5EF4-FFF2-40B4-BE49-F238E27FC236}">
              <a16:creationId xmlns:a16="http://schemas.microsoft.com/office/drawing/2014/main" id="{00000000-0008-0000-0700-0000E5020000}"/>
            </a:ext>
          </a:extLst>
        </xdr:cNvPr>
        <xdr:cNvSpPr txBox="1"/>
      </xdr:nvSpPr>
      <xdr:spPr>
        <a:xfrm>
          <a:off x="22212300" y="67420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62501</xdr:rowOff>
    </xdr:from>
    <xdr:ext cx="534377" cy="259045"/>
    <xdr:sp macro="" textlink="">
      <xdr:nvSpPr>
        <xdr:cNvPr id="743" name="諸支出金最大値テキスト">
          <a:extLst>
            <a:ext uri="{FF2B5EF4-FFF2-40B4-BE49-F238E27FC236}">
              <a16:creationId xmlns:a16="http://schemas.microsoft.com/office/drawing/2014/main" id="{00000000-0008-0000-0700-0000E7020000}"/>
            </a:ext>
          </a:extLst>
        </xdr:cNvPr>
        <xdr:cNvSpPr txBox="1"/>
      </xdr:nvSpPr>
      <xdr:spPr>
        <a:xfrm>
          <a:off x="22212300" y="5206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10,238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115824</xdr:rowOff>
    </xdr:from>
    <xdr:to>
      <xdr:col>116</xdr:col>
      <xdr:colOff>152400</xdr:colOff>
      <xdr:row>31</xdr:row>
      <xdr:rowOff>115824</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5430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144416</xdr:rowOff>
    </xdr:from>
    <xdr:ext cx="378565" cy="259045"/>
    <xdr:sp macro="" textlink="">
      <xdr:nvSpPr>
        <xdr:cNvPr id="746" name="諸支出金平均値テキスト">
          <a:extLst>
            <a:ext uri="{FF2B5EF4-FFF2-40B4-BE49-F238E27FC236}">
              <a16:creationId xmlns:a16="http://schemas.microsoft.com/office/drawing/2014/main" id="{00000000-0008-0000-0700-0000EA020000}"/>
            </a:ext>
          </a:extLst>
        </xdr:cNvPr>
        <xdr:cNvSpPr txBox="1"/>
      </xdr:nvSpPr>
      <xdr:spPr>
        <a:xfrm>
          <a:off x="22212300" y="648806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121539</xdr:rowOff>
    </xdr:from>
    <xdr:to>
      <xdr:col>116</xdr:col>
      <xdr:colOff>114300</xdr:colOff>
      <xdr:row>39</xdr:row>
      <xdr:rowOff>51689</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2110700" y="663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119888</xdr:rowOff>
    </xdr:from>
    <xdr:to>
      <xdr:col>112</xdr:col>
      <xdr:colOff>38100</xdr:colOff>
      <xdr:row>39</xdr:row>
      <xdr:rowOff>50038</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1272500" y="6634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66565</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134017" y="64102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87630</xdr:rowOff>
    </xdr:from>
    <xdr:to>
      <xdr:col>107</xdr:col>
      <xdr:colOff>101600</xdr:colOff>
      <xdr:row>39</xdr:row>
      <xdr:rowOff>17780</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0383500" y="6602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34307</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45017" y="63779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65532</xdr:rowOff>
    </xdr:from>
    <xdr:to>
      <xdr:col>102</xdr:col>
      <xdr:colOff>165100</xdr:colOff>
      <xdr:row>38</xdr:row>
      <xdr:rowOff>167132</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9494500" y="658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12209</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6017" y="63558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52959</xdr:rowOff>
    </xdr:from>
    <xdr:to>
      <xdr:col>98</xdr:col>
      <xdr:colOff>38100</xdr:colOff>
      <xdr:row>38</xdr:row>
      <xdr:rowOff>154559</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8605500" y="6568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171086</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7017" y="63432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99966</xdr:rowOff>
    </xdr:from>
    <xdr:ext cx="249299" cy="259045"/>
    <xdr:sp macro="" textlink="">
      <xdr:nvSpPr>
        <xdr:cNvPr id="765" name="諸支出金該当値テキスト">
          <a:extLst>
            <a:ext uri="{FF2B5EF4-FFF2-40B4-BE49-F238E27FC236}">
              <a16:creationId xmlns:a16="http://schemas.microsoft.com/office/drawing/2014/main" id="{00000000-0008-0000-0700-0000FD020000}"/>
            </a:ext>
          </a:extLst>
        </xdr:cNvPr>
        <xdr:cNvSpPr txBox="1"/>
      </xdr:nvSpPr>
      <xdr:spPr>
        <a:xfrm>
          <a:off x="22212300" y="66150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a:extLst>
            <a:ext uri="{FF2B5EF4-FFF2-40B4-BE49-F238E27FC236}">
              <a16:creationId xmlns:a16="http://schemas.microsoft.com/office/drawing/2014/main" id="{00000000-0008-0000-0700-000016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a:extLst>
            <a:ext uri="{FF2B5EF4-FFF2-40B4-BE49-F238E27FC236}">
              <a16:creationId xmlns:a16="http://schemas.microsoft.com/office/drawing/2014/main" id="{00000000-0008-0000-0700-000018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a:extLst>
            <a:ext uri="{FF2B5EF4-FFF2-40B4-BE49-F238E27FC236}">
              <a16:creationId xmlns:a16="http://schemas.microsoft.com/office/drawing/2014/main" id="{00000000-0008-0000-0700-00001B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a:extLst>
            <a:ext uri="{FF2B5EF4-FFF2-40B4-BE49-F238E27FC236}">
              <a16:creationId xmlns:a16="http://schemas.microsoft.com/office/drawing/2014/main" id="{00000000-0008-0000-0700-00002E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住民一人当たりのコストが大きい項目として、下記の</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つがあげられる。</a:t>
          </a:r>
        </a:p>
        <a:p>
          <a:r>
            <a:rPr kumimoji="1" lang="ja-JP" altLang="en-US" sz="1300">
              <a:latin typeface="ＭＳ Ｐゴシック" panose="020B0600070205080204" pitchFamily="50" charset="-128"/>
              <a:ea typeface="ＭＳ Ｐゴシック" panose="020B0600070205080204" pitchFamily="50" charset="-128"/>
            </a:rPr>
            <a:t>・総務費では、住民一人当たり</a:t>
          </a:r>
          <a:r>
            <a:rPr kumimoji="1" lang="en-US" altLang="ja-JP" sz="1300">
              <a:latin typeface="ＭＳ Ｐゴシック" panose="020B0600070205080204" pitchFamily="50" charset="-128"/>
              <a:ea typeface="ＭＳ Ｐゴシック" panose="020B0600070205080204" pitchFamily="50" charset="-128"/>
            </a:rPr>
            <a:t>286</a:t>
          </a:r>
          <a:r>
            <a:rPr kumimoji="1" lang="ja-JP" altLang="en-US" sz="1300">
              <a:latin typeface="ＭＳ Ｐゴシック" panose="020B0600070205080204" pitchFamily="50" charset="-128"/>
              <a:ea typeface="ＭＳ Ｐゴシック" panose="020B0600070205080204" pitchFamily="50" charset="-128"/>
            </a:rPr>
            <a:t>千円となっている。</a:t>
          </a:r>
          <a:r>
            <a:rPr kumimoji="1" lang="en-US" altLang="ja-JP" sz="1300">
              <a:latin typeface="ＭＳ Ｐゴシック" panose="020B0600070205080204" pitchFamily="50" charset="-128"/>
              <a:ea typeface="ＭＳ Ｐゴシック" panose="020B0600070205080204" pitchFamily="50" charset="-128"/>
            </a:rPr>
            <a:t>R</a:t>
          </a:r>
          <a:r>
            <a:rPr kumimoji="1" lang="ja-JP" altLang="en-US" sz="1300">
              <a:latin typeface="ＭＳ Ｐゴシック" panose="020B0600070205080204" pitchFamily="50" charset="-128"/>
              <a:ea typeface="ＭＳ Ｐゴシック" panose="020B0600070205080204" pitchFamily="50" charset="-128"/>
            </a:rPr>
            <a:t>元年度決算額でみると、龍馬チャレンジ事業</a:t>
          </a:r>
          <a:r>
            <a:rPr kumimoji="1" lang="en-US" altLang="ja-JP" sz="1300">
              <a:latin typeface="ＭＳ Ｐゴシック" panose="020B0600070205080204" pitchFamily="50" charset="-128"/>
              <a:ea typeface="ＭＳ Ｐゴシック" panose="020B0600070205080204" pitchFamily="50" charset="-128"/>
            </a:rPr>
            <a:t>120</a:t>
          </a:r>
          <a:r>
            <a:rPr kumimoji="1" lang="ja-JP" altLang="en-US" sz="1300">
              <a:latin typeface="ＭＳ Ｐゴシック" panose="020B0600070205080204" pitchFamily="50" charset="-128"/>
              <a:ea typeface="ＭＳ Ｐゴシック" panose="020B0600070205080204" pitchFamily="50" charset="-128"/>
            </a:rPr>
            <a:t>百万円の減となったものの、庁舎建設事業</a:t>
          </a:r>
          <a:r>
            <a:rPr kumimoji="1" lang="en-US" altLang="ja-JP" sz="1300">
              <a:latin typeface="ＭＳ Ｐゴシック" panose="020B0600070205080204" pitchFamily="50" charset="-128"/>
              <a:ea typeface="ＭＳ Ｐゴシック" panose="020B0600070205080204" pitchFamily="50" charset="-128"/>
            </a:rPr>
            <a:t>603</a:t>
          </a:r>
          <a:r>
            <a:rPr kumimoji="1" lang="ja-JP" altLang="en-US" sz="1300">
              <a:latin typeface="ＭＳ Ｐゴシック" panose="020B0600070205080204" pitchFamily="50" charset="-128"/>
              <a:ea typeface="ＭＳ Ｐゴシック" panose="020B0600070205080204" pitchFamily="50" charset="-128"/>
            </a:rPr>
            <a:t>百万円の増が主要因となり、対前年度比</a:t>
          </a:r>
          <a:r>
            <a:rPr kumimoji="1" lang="en-US" altLang="ja-JP" sz="1300">
              <a:latin typeface="ＭＳ Ｐゴシック" panose="020B0600070205080204" pitchFamily="50" charset="-128"/>
              <a:ea typeface="ＭＳ Ｐゴシック" panose="020B0600070205080204" pitchFamily="50" charset="-128"/>
            </a:rPr>
            <a:t>64.1</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560</a:t>
          </a:r>
          <a:r>
            <a:rPr kumimoji="1" lang="ja-JP" altLang="en-US" sz="1300">
              <a:latin typeface="ＭＳ Ｐゴシック" panose="020B0600070205080204" pitchFamily="50" charset="-128"/>
              <a:ea typeface="ＭＳ Ｐゴシック" panose="020B0600070205080204" pitchFamily="50" charset="-128"/>
            </a:rPr>
            <a:t>百万円の増となっている。</a:t>
          </a:r>
        </a:p>
        <a:p>
          <a:r>
            <a:rPr kumimoji="1" lang="ja-JP" altLang="en-US" sz="1300">
              <a:latin typeface="ＭＳ Ｐゴシック" panose="020B0600070205080204" pitchFamily="50" charset="-128"/>
              <a:ea typeface="ＭＳ Ｐゴシック" panose="020B0600070205080204" pitchFamily="50" charset="-128"/>
            </a:rPr>
            <a:t>・民生費では、住民一人当たり</a:t>
          </a:r>
          <a:r>
            <a:rPr kumimoji="1" lang="en-US" altLang="ja-JP" sz="1300">
              <a:latin typeface="ＭＳ Ｐゴシック" panose="020B0600070205080204" pitchFamily="50" charset="-128"/>
              <a:ea typeface="ＭＳ Ｐゴシック" panose="020B0600070205080204" pitchFamily="50" charset="-128"/>
            </a:rPr>
            <a:t>202</a:t>
          </a:r>
          <a:r>
            <a:rPr kumimoji="1" lang="ja-JP" altLang="en-US" sz="1300">
              <a:latin typeface="ＭＳ Ｐゴシック" panose="020B0600070205080204" pitchFamily="50" charset="-128"/>
              <a:ea typeface="ＭＳ Ｐゴシック" panose="020B0600070205080204" pitchFamily="50" charset="-128"/>
            </a:rPr>
            <a:t>千円となっている。</a:t>
          </a:r>
          <a:r>
            <a:rPr kumimoji="1" lang="en-US" altLang="ja-JP" sz="1300">
              <a:latin typeface="ＭＳ Ｐゴシック" panose="020B0600070205080204" pitchFamily="50" charset="-128"/>
              <a:ea typeface="ＭＳ Ｐゴシック" panose="020B0600070205080204" pitchFamily="50" charset="-128"/>
            </a:rPr>
            <a:t>R</a:t>
          </a:r>
          <a:r>
            <a:rPr kumimoji="1" lang="ja-JP" altLang="en-US" sz="1300">
              <a:latin typeface="ＭＳ Ｐゴシック" panose="020B0600070205080204" pitchFamily="50" charset="-128"/>
              <a:ea typeface="ＭＳ Ｐゴシック" panose="020B0600070205080204" pitchFamily="50" charset="-128"/>
            </a:rPr>
            <a:t>元年度決算額でみると、スプリンクラー整備事業</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百万円の減となったものの、能津保育所整備事業</a:t>
          </a:r>
          <a:r>
            <a:rPr kumimoji="1" lang="en-US" altLang="ja-JP" sz="1300">
              <a:latin typeface="ＭＳ Ｐゴシック" panose="020B0600070205080204" pitchFamily="50" charset="-128"/>
              <a:ea typeface="ＭＳ Ｐゴシック" panose="020B0600070205080204" pitchFamily="50" charset="-128"/>
            </a:rPr>
            <a:t>142</a:t>
          </a:r>
          <a:r>
            <a:rPr kumimoji="1" lang="ja-JP" altLang="en-US" sz="1300">
              <a:latin typeface="ＭＳ Ｐゴシック" panose="020B0600070205080204" pitchFamily="50" charset="-128"/>
              <a:ea typeface="ＭＳ Ｐゴシック" panose="020B0600070205080204" pitchFamily="50" charset="-128"/>
            </a:rPr>
            <a:t>百万円の増が主要因となり、対前年度比</a:t>
          </a:r>
          <a:r>
            <a:rPr kumimoji="1" lang="en-US" altLang="ja-JP" sz="1300">
              <a:latin typeface="ＭＳ Ｐゴシック" panose="020B0600070205080204" pitchFamily="50" charset="-128"/>
              <a:ea typeface="ＭＳ Ｐゴシック" panose="020B0600070205080204" pitchFamily="50" charset="-128"/>
            </a:rPr>
            <a:t>18.3</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157</a:t>
          </a:r>
          <a:r>
            <a:rPr kumimoji="1" lang="ja-JP" altLang="en-US" sz="1300">
              <a:latin typeface="ＭＳ Ｐゴシック" panose="020B0600070205080204" pitchFamily="50" charset="-128"/>
              <a:ea typeface="ＭＳ Ｐゴシック" panose="020B0600070205080204" pitchFamily="50" charset="-128"/>
            </a:rPr>
            <a:t>百万円の増となっている。</a:t>
          </a:r>
        </a:p>
        <a:p>
          <a:r>
            <a:rPr kumimoji="1" lang="ja-JP" altLang="en-US" sz="1300">
              <a:latin typeface="ＭＳ Ｐゴシック" panose="020B0600070205080204" pitchFamily="50" charset="-128"/>
              <a:ea typeface="ＭＳ Ｐゴシック" panose="020B0600070205080204" pitchFamily="50" charset="-128"/>
            </a:rPr>
            <a:t>・土木費では、住民一人当たり</a:t>
          </a:r>
          <a:r>
            <a:rPr kumimoji="1" lang="en-US" altLang="ja-JP" sz="1300">
              <a:latin typeface="ＭＳ Ｐゴシック" panose="020B0600070205080204" pitchFamily="50" charset="-128"/>
              <a:ea typeface="ＭＳ Ｐゴシック" panose="020B0600070205080204" pitchFamily="50" charset="-128"/>
            </a:rPr>
            <a:t>149</a:t>
          </a:r>
          <a:r>
            <a:rPr kumimoji="1" lang="ja-JP" altLang="en-US" sz="1300">
              <a:latin typeface="ＭＳ Ｐゴシック" panose="020B0600070205080204" pitchFamily="50" charset="-128"/>
              <a:ea typeface="ＭＳ Ｐゴシック" panose="020B0600070205080204" pitchFamily="50" charset="-128"/>
            </a:rPr>
            <a:t>千円となっている。</a:t>
          </a:r>
          <a:r>
            <a:rPr kumimoji="1" lang="en-US" altLang="ja-JP" sz="1300">
              <a:latin typeface="ＭＳ Ｐゴシック" panose="020B0600070205080204" pitchFamily="50" charset="-128"/>
              <a:ea typeface="ＭＳ Ｐゴシック" panose="020B0600070205080204" pitchFamily="50" charset="-128"/>
            </a:rPr>
            <a:t>R</a:t>
          </a:r>
          <a:r>
            <a:rPr kumimoji="1" lang="ja-JP" altLang="en-US" sz="1300">
              <a:latin typeface="ＭＳ Ｐゴシック" panose="020B0600070205080204" pitchFamily="50" charset="-128"/>
              <a:ea typeface="ＭＳ Ｐゴシック" panose="020B0600070205080204" pitchFamily="50" charset="-128"/>
            </a:rPr>
            <a:t>元年度決算額でみると、道路橋梁整備費</a:t>
          </a:r>
          <a:r>
            <a:rPr kumimoji="1" lang="en-US" altLang="ja-JP" sz="1300">
              <a:latin typeface="ＭＳ Ｐゴシック" panose="020B0600070205080204" pitchFamily="50" charset="-128"/>
              <a:ea typeface="ＭＳ Ｐゴシック" panose="020B0600070205080204" pitchFamily="50" charset="-128"/>
            </a:rPr>
            <a:t>53</a:t>
          </a:r>
          <a:r>
            <a:rPr kumimoji="1" lang="ja-JP" altLang="en-US" sz="1300">
              <a:latin typeface="ＭＳ Ｐゴシック" panose="020B0600070205080204" pitchFamily="50" charset="-128"/>
              <a:ea typeface="ＭＳ Ｐゴシック" panose="020B0600070205080204" pitchFamily="50" charset="-128"/>
            </a:rPr>
            <a:t>百万円の減となったものの、社会資本整備総合交付金</a:t>
          </a:r>
          <a:r>
            <a:rPr kumimoji="1" lang="en-US" altLang="ja-JP" sz="1300">
              <a:latin typeface="ＭＳ Ｐゴシック" panose="020B0600070205080204" pitchFamily="50" charset="-128"/>
              <a:ea typeface="ＭＳ Ｐゴシック" panose="020B0600070205080204" pitchFamily="50" charset="-128"/>
            </a:rPr>
            <a:t>112</a:t>
          </a:r>
          <a:r>
            <a:rPr kumimoji="1" lang="ja-JP" altLang="en-US" sz="1300">
              <a:latin typeface="ＭＳ Ｐゴシック" panose="020B0600070205080204" pitchFamily="50" charset="-128"/>
              <a:ea typeface="ＭＳ Ｐゴシック" panose="020B0600070205080204" pitchFamily="50" charset="-128"/>
            </a:rPr>
            <a:t>百万円の増が主要因となり、対前年度比</a:t>
          </a:r>
          <a:r>
            <a:rPr kumimoji="1" lang="en-US" altLang="ja-JP" sz="1300">
              <a:latin typeface="ＭＳ Ｐゴシック" panose="020B0600070205080204" pitchFamily="50" charset="-128"/>
              <a:ea typeface="ＭＳ Ｐゴシック" panose="020B0600070205080204" pitchFamily="50" charset="-128"/>
            </a:rPr>
            <a:t>32.9</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184</a:t>
          </a:r>
          <a:r>
            <a:rPr kumimoji="1" lang="ja-JP" altLang="en-US" sz="1300">
              <a:latin typeface="ＭＳ Ｐゴシック" panose="020B0600070205080204" pitchFamily="50" charset="-128"/>
              <a:ea typeface="ＭＳ Ｐゴシック" panose="020B0600070205080204" pitchFamily="50" charset="-128"/>
            </a:rPr>
            <a:t>百万円の増となっている。</a:t>
          </a:r>
        </a:p>
        <a:p>
          <a:r>
            <a:rPr kumimoji="1" lang="ja-JP" altLang="en-US" sz="1300">
              <a:latin typeface="ＭＳ Ｐゴシック" panose="020B0600070205080204" pitchFamily="50" charset="-128"/>
              <a:ea typeface="ＭＳ Ｐゴシック" panose="020B0600070205080204" pitchFamily="50" charset="-128"/>
            </a:rPr>
            <a:t>　今後においても、事業の選択と集中を意識した行財政運営に努める。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高知県日高村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財政調整基金残高は、</a:t>
          </a:r>
          <a:r>
            <a:rPr kumimoji="1" lang="en-US" altLang="ja-JP" sz="1100">
              <a:latin typeface="ＭＳ ゴシック" pitchFamily="49" charset="-128"/>
              <a:ea typeface="ＭＳ ゴシック" pitchFamily="49" charset="-128"/>
            </a:rPr>
            <a:t>H27</a:t>
          </a:r>
          <a:r>
            <a:rPr kumimoji="1" lang="ja-JP" altLang="en-US" sz="1100">
              <a:latin typeface="ＭＳ ゴシック" pitchFamily="49" charset="-128"/>
              <a:ea typeface="ＭＳ ゴシック" pitchFamily="49" charset="-128"/>
            </a:rPr>
            <a:t>年度においては、庁舎建設等基金への積立が優先的に行われたため、</a:t>
          </a:r>
          <a:r>
            <a:rPr kumimoji="1" lang="en-US" altLang="ja-JP" sz="1100">
              <a:latin typeface="ＭＳ ゴシック" pitchFamily="49" charset="-128"/>
              <a:ea typeface="ＭＳ ゴシック" pitchFamily="49" charset="-128"/>
            </a:rPr>
            <a:t>28.03</a:t>
          </a:r>
          <a:r>
            <a:rPr kumimoji="1" lang="ja-JP" altLang="en-US" sz="1100">
              <a:latin typeface="ＭＳ ゴシック" pitchFamily="49" charset="-128"/>
              <a:ea typeface="ＭＳ ゴシック" pitchFamily="49" charset="-128"/>
            </a:rPr>
            <a:t>％となった。</a:t>
          </a:r>
          <a:r>
            <a:rPr kumimoji="1" lang="en-US" altLang="ja-JP" sz="1100">
              <a:latin typeface="ＭＳ ゴシック" pitchFamily="49" charset="-128"/>
              <a:ea typeface="ＭＳ ゴシック" pitchFamily="49" charset="-128"/>
            </a:rPr>
            <a:t>H28</a:t>
          </a:r>
          <a:r>
            <a:rPr kumimoji="1" lang="ja-JP" altLang="en-US" sz="1100">
              <a:latin typeface="ＭＳ ゴシック" pitchFamily="49" charset="-128"/>
              <a:ea typeface="ＭＳ ゴシック" pitchFamily="49" charset="-128"/>
            </a:rPr>
            <a:t>年度においては、基金を取り崩して実施される事業費の増により、</a:t>
          </a:r>
          <a:r>
            <a:rPr kumimoji="1" lang="en-US" altLang="ja-JP" sz="1100">
              <a:latin typeface="ＭＳ ゴシック" pitchFamily="49" charset="-128"/>
              <a:ea typeface="ＭＳ ゴシック" pitchFamily="49" charset="-128"/>
            </a:rPr>
            <a:t>27.11%</a:t>
          </a:r>
          <a:r>
            <a:rPr kumimoji="1" lang="ja-JP" altLang="en-US" sz="1100">
              <a:latin typeface="ＭＳ ゴシック" pitchFamily="49" charset="-128"/>
              <a:ea typeface="ＭＳ ゴシック" pitchFamily="49" charset="-128"/>
            </a:rPr>
            <a:t>と減少となった。</a:t>
          </a:r>
          <a:r>
            <a:rPr kumimoji="1" lang="en-US" altLang="ja-JP" sz="1100">
              <a:latin typeface="ＭＳ ゴシック" pitchFamily="49" charset="-128"/>
              <a:ea typeface="ＭＳ ゴシック" pitchFamily="49" charset="-128"/>
            </a:rPr>
            <a:t>H29</a:t>
          </a:r>
          <a:r>
            <a:rPr kumimoji="1" lang="ja-JP" altLang="en-US" sz="1100">
              <a:latin typeface="ＭＳ ゴシック" pitchFamily="49" charset="-128"/>
              <a:ea typeface="ＭＳ ゴシック" pitchFamily="49" charset="-128"/>
            </a:rPr>
            <a:t>年度においては、今後の大型事業に備え減債基金への組替えを行ったことにより、</a:t>
          </a:r>
          <a:r>
            <a:rPr kumimoji="1" lang="en-US" altLang="ja-JP" sz="1100">
              <a:latin typeface="ＭＳ ゴシック" pitchFamily="49" charset="-128"/>
              <a:ea typeface="ＭＳ ゴシック" pitchFamily="49" charset="-128"/>
            </a:rPr>
            <a:t>17.74</a:t>
          </a:r>
          <a:r>
            <a:rPr kumimoji="1" lang="ja-JP" altLang="en-US" sz="1100">
              <a:latin typeface="ＭＳ ゴシック" pitchFamily="49" charset="-128"/>
              <a:ea typeface="ＭＳ ゴシック" pitchFamily="49" charset="-128"/>
            </a:rPr>
            <a:t>％と減少。</a:t>
          </a:r>
          <a:r>
            <a:rPr kumimoji="1" lang="en-US" altLang="ja-JP" sz="1100">
              <a:latin typeface="ＭＳ ゴシック" pitchFamily="49" charset="-128"/>
              <a:ea typeface="ＭＳ ゴシック" pitchFamily="49" charset="-128"/>
            </a:rPr>
            <a:t>H30</a:t>
          </a:r>
          <a:r>
            <a:rPr kumimoji="1" lang="ja-JP" altLang="en-US" sz="1100">
              <a:latin typeface="ＭＳ ゴシック" pitchFamily="49" charset="-128"/>
              <a:ea typeface="ＭＳ ゴシック" pitchFamily="49" charset="-128"/>
            </a:rPr>
            <a:t>年度においては、空調設備機器導入事業をはじめとする事業費の増により、</a:t>
          </a:r>
          <a:r>
            <a:rPr kumimoji="1" lang="en-US" altLang="ja-JP" sz="1100">
              <a:latin typeface="ＭＳ ゴシック" pitchFamily="49" charset="-128"/>
              <a:ea typeface="ＭＳ ゴシック" pitchFamily="49" charset="-128"/>
            </a:rPr>
            <a:t>14.26</a:t>
          </a:r>
          <a:r>
            <a:rPr kumimoji="1" lang="ja-JP" altLang="en-US" sz="1100">
              <a:latin typeface="ＭＳ ゴシック" pitchFamily="49" charset="-128"/>
              <a:ea typeface="ＭＳ ゴシック" pitchFamily="49" charset="-128"/>
            </a:rPr>
            <a:t>％と減少。</a:t>
          </a:r>
          <a:r>
            <a:rPr kumimoji="1" lang="en-US" altLang="ja-JP" sz="1100">
              <a:latin typeface="ＭＳ ゴシック" pitchFamily="49" charset="-128"/>
              <a:ea typeface="ＭＳ ゴシック" pitchFamily="49" charset="-128"/>
            </a:rPr>
            <a:t>R</a:t>
          </a:r>
          <a:r>
            <a:rPr kumimoji="1" lang="ja-JP" altLang="en-US" sz="1100">
              <a:latin typeface="ＭＳ ゴシック" pitchFamily="49" charset="-128"/>
              <a:ea typeface="ＭＳ ゴシック" pitchFamily="49" charset="-128"/>
            </a:rPr>
            <a:t>元年度においては、基金を取り崩して実施される事業費の減により、</a:t>
          </a:r>
          <a:r>
            <a:rPr kumimoji="1" lang="en-US" altLang="ja-JP" sz="1100">
              <a:latin typeface="ＭＳ ゴシック" pitchFamily="49" charset="-128"/>
              <a:ea typeface="ＭＳ ゴシック" pitchFamily="49" charset="-128"/>
            </a:rPr>
            <a:t>14.97%</a:t>
          </a:r>
          <a:r>
            <a:rPr kumimoji="1" lang="ja-JP" altLang="en-US" sz="1100">
              <a:latin typeface="ＭＳ ゴシック" pitchFamily="49" charset="-128"/>
              <a:ea typeface="ＭＳ ゴシック" pitchFamily="49" charset="-128"/>
            </a:rPr>
            <a:t>と増加となった。</a:t>
          </a:r>
        </a:p>
        <a:p>
          <a:r>
            <a:rPr kumimoji="1" lang="ja-JP" altLang="en-US" sz="1100">
              <a:latin typeface="ＭＳ ゴシック" pitchFamily="49" charset="-128"/>
              <a:ea typeface="ＭＳ ゴシック" pitchFamily="49" charset="-128"/>
            </a:rPr>
            <a:t>　実質収支</a:t>
          </a:r>
          <a:r>
            <a:rPr kumimoji="1" lang="en-US" altLang="ja-JP" sz="1100">
              <a:latin typeface="ＭＳ ゴシック" pitchFamily="49" charset="-128"/>
              <a:ea typeface="ＭＳ ゴシック" pitchFamily="49" charset="-128"/>
            </a:rPr>
            <a:t>1.81</a:t>
          </a:r>
          <a:r>
            <a:rPr kumimoji="1" lang="ja-JP" altLang="en-US" sz="1100">
              <a:latin typeface="ＭＳ ゴシック" pitchFamily="49" charset="-128"/>
              <a:ea typeface="ＭＳ ゴシック" pitchFamily="49" charset="-128"/>
            </a:rPr>
            <a:t>％については、繰越明許費の増により減少している。今後予定されている大型事業の影響により実質収支の上昇・下落が予想されるが、計画的な財政運営により収支の均衡を図っていく必要がある。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高知県日高村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・一般会計・・・近年はほぼ同水準を維持している。</a:t>
          </a:r>
        </a:p>
        <a:p>
          <a:r>
            <a:rPr kumimoji="1" lang="ja-JP" altLang="en-US" sz="1400">
              <a:latin typeface="ＭＳ ゴシック" pitchFamily="49" charset="-128"/>
              <a:ea typeface="ＭＳ ゴシック" pitchFamily="49" charset="-128"/>
            </a:rPr>
            <a:t>・介護保険特別会計・・・</a:t>
          </a:r>
          <a:r>
            <a:rPr kumimoji="1" lang="en-US" altLang="ja-JP" sz="1400">
              <a:latin typeface="ＭＳ ゴシック" pitchFamily="49" charset="-128"/>
              <a:ea typeface="ＭＳ ゴシック" pitchFamily="49" charset="-128"/>
            </a:rPr>
            <a:t>R</a:t>
          </a:r>
          <a:r>
            <a:rPr kumimoji="1" lang="ja-JP" altLang="en-US" sz="1400">
              <a:latin typeface="ＭＳ ゴシック" pitchFamily="49" charset="-128"/>
              <a:ea typeface="ＭＳ ゴシック" pitchFamily="49" charset="-128"/>
            </a:rPr>
            <a:t>元年度においては、保険料</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百万円の減が主要因となり、対前年度比</a:t>
          </a:r>
          <a:r>
            <a:rPr kumimoji="1" lang="en-US" altLang="ja-JP" sz="1400">
              <a:latin typeface="ＭＳ ゴシック" pitchFamily="49" charset="-128"/>
              <a:ea typeface="ＭＳ ゴシック" pitchFamily="49" charset="-128"/>
            </a:rPr>
            <a:t>0.59</a:t>
          </a:r>
          <a:r>
            <a:rPr kumimoji="1" lang="ja-JP" altLang="en-US" sz="1400">
              <a:latin typeface="ＭＳ ゴシック" pitchFamily="49" charset="-128"/>
              <a:ea typeface="ＭＳ ゴシック" pitchFamily="49" charset="-128"/>
            </a:rPr>
            <a:t>ポイント減少している。</a:t>
          </a:r>
        </a:p>
        <a:p>
          <a:r>
            <a:rPr kumimoji="1" lang="ja-JP" altLang="en-US" sz="1400">
              <a:latin typeface="ＭＳ ゴシック" pitchFamily="49" charset="-128"/>
              <a:ea typeface="ＭＳ ゴシック" pitchFamily="49" charset="-128"/>
            </a:rPr>
            <a:t>・住宅新築資金等特別会計・・・</a:t>
          </a:r>
          <a:r>
            <a:rPr kumimoji="1" lang="en-US" altLang="ja-JP" sz="1400">
              <a:latin typeface="ＭＳ ゴシック" pitchFamily="49" charset="-128"/>
              <a:ea typeface="ＭＳ ゴシック" pitchFamily="49" charset="-128"/>
            </a:rPr>
            <a:t>H21</a:t>
          </a:r>
          <a:r>
            <a:rPr kumimoji="1" lang="ja-JP" altLang="en-US" sz="1400">
              <a:latin typeface="ＭＳ ゴシック" pitchFamily="49" charset="-128"/>
              <a:ea typeface="ＭＳ ゴシック" pitchFamily="49" charset="-128"/>
            </a:rPr>
            <a:t>年度に実施した公的資金補償金免除繰上償還の実施により、単年度赤字に陥ったものの、その後の公債費負担が軽減されたことにより、</a:t>
          </a:r>
          <a:r>
            <a:rPr kumimoji="1" lang="en-US" altLang="ja-JP" sz="1400">
              <a:latin typeface="ＭＳ ゴシック" pitchFamily="49" charset="-128"/>
              <a:ea typeface="ＭＳ ゴシック" pitchFamily="49" charset="-128"/>
            </a:rPr>
            <a:t>H22</a:t>
          </a:r>
          <a:r>
            <a:rPr kumimoji="1" lang="ja-JP" altLang="en-US" sz="1400">
              <a:latin typeface="ＭＳ ゴシック" pitchFamily="49" charset="-128"/>
              <a:ea typeface="ＭＳ ゴシック" pitchFamily="49" charset="-128"/>
            </a:rPr>
            <a:t>年度からは黒字に転じている。</a:t>
          </a:r>
        </a:p>
        <a:p>
          <a:r>
            <a:rPr kumimoji="1" lang="ja-JP" altLang="en-US" sz="1400">
              <a:latin typeface="ＭＳ ゴシック" pitchFamily="49" charset="-128"/>
              <a:ea typeface="ＭＳ ゴシック" pitchFamily="49" charset="-128"/>
            </a:rPr>
            <a:t>・国民健康保険特別会計・・・</a:t>
          </a:r>
          <a:r>
            <a:rPr kumimoji="1" lang="en-US" altLang="ja-JP" sz="1400">
              <a:latin typeface="ＭＳ ゴシック" pitchFamily="49" charset="-128"/>
              <a:ea typeface="ＭＳ ゴシック" pitchFamily="49" charset="-128"/>
            </a:rPr>
            <a:t>R</a:t>
          </a:r>
          <a:r>
            <a:rPr kumimoji="1" lang="ja-JP" altLang="en-US" sz="1400">
              <a:latin typeface="ＭＳ ゴシック" pitchFamily="49" charset="-128"/>
              <a:ea typeface="ＭＳ ゴシック" pitchFamily="49" charset="-128"/>
            </a:rPr>
            <a:t>元年度においては、保険税</a:t>
          </a:r>
          <a:r>
            <a:rPr kumimoji="1" lang="en-US" altLang="ja-JP" sz="1400">
              <a:latin typeface="ＭＳ ゴシック" pitchFamily="49" charset="-128"/>
              <a:ea typeface="ＭＳ ゴシック" pitchFamily="49" charset="-128"/>
            </a:rPr>
            <a:t>12</a:t>
          </a:r>
          <a:r>
            <a:rPr kumimoji="1" lang="ja-JP" altLang="en-US" sz="1400">
              <a:latin typeface="ＭＳ ゴシック" pitchFamily="49" charset="-128"/>
              <a:ea typeface="ＭＳ ゴシック" pitchFamily="49" charset="-128"/>
            </a:rPr>
            <a:t>百万円の増が主要因となり、対前年度比</a:t>
          </a:r>
          <a:r>
            <a:rPr kumimoji="1" lang="en-US" altLang="ja-JP" sz="1400">
              <a:latin typeface="ＭＳ ゴシック" pitchFamily="49" charset="-128"/>
              <a:ea typeface="ＭＳ ゴシック" pitchFamily="49" charset="-128"/>
            </a:rPr>
            <a:t>0.09</a:t>
          </a:r>
          <a:r>
            <a:rPr kumimoji="1" lang="ja-JP" altLang="en-US" sz="1400">
              <a:latin typeface="ＭＳ ゴシック" pitchFamily="49" charset="-128"/>
              <a:ea typeface="ＭＳ ゴシック" pitchFamily="49" charset="-128"/>
            </a:rPr>
            <a:t>ポイント増加となっている。</a:t>
          </a:r>
        </a:p>
        <a:p>
          <a:r>
            <a:rPr kumimoji="1" lang="ja-JP" altLang="en-US" sz="1400">
              <a:latin typeface="ＭＳ ゴシック" pitchFamily="49" charset="-128"/>
              <a:ea typeface="ＭＳ ゴシック" pitchFamily="49" charset="-128"/>
            </a:rPr>
            <a:t>・後期高齢者医療特別会計・・・一般会計からの繰入で財政運営を行っていることから低率で推移している。</a:t>
          </a:r>
        </a:p>
        <a:p>
          <a:r>
            <a:rPr kumimoji="1" lang="ja-JP" altLang="en-US" sz="1400">
              <a:latin typeface="ＭＳ ゴシック" pitchFamily="49" charset="-128"/>
              <a:ea typeface="ＭＳ ゴシック" pitchFamily="49" charset="-128"/>
            </a:rPr>
            <a:t>・簡易水道特別会計・・・</a:t>
          </a:r>
          <a:r>
            <a:rPr kumimoji="1" lang="en-US" altLang="ja-JP" sz="1400">
              <a:latin typeface="ＭＳ ゴシック" pitchFamily="49" charset="-128"/>
              <a:ea typeface="ＭＳ ゴシック" pitchFamily="49" charset="-128"/>
            </a:rPr>
            <a:t>H18</a:t>
          </a:r>
          <a:r>
            <a:rPr kumimoji="1" lang="ja-JP" altLang="en-US" sz="1400">
              <a:latin typeface="ＭＳ ゴシック" pitchFamily="49" charset="-128"/>
              <a:ea typeface="ＭＳ ゴシック" pitchFamily="49" charset="-128"/>
            </a:rPr>
            <a:t>年度より実施している、耐震管への布設替事業の影響 等により、修繕件数が抑制され、安定的な収入が確保できるようになっている。</a:t>
          </a:r>
        </a:p>
        <a:p>
          <a:r>
            <a:rPr kumimoji="1" lang="ja-JP" altLang="en-US" sz="1400">
              <a:latin typeface="ＭＳ ゴシック" pitchFamily="49" charset="-128"/>
              <a:ea typeface="ＭＳ ゴシック" pitchFamily="49" charset="-128"/>
            </a:rPr>
            <a:t>　以上、連結実質赤字比率については現在まで全ての会計において黒字であり赤字比率は無いが今後も事務事業の見直し・統廃合など歳出の合理化等行財政改革を推進し、公営企業等については、独立採算の原則に立ち使用料の改定や確保を図り、財政の健全化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高知県日高村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ゴシック" pitchFamily="49" charset="-128"/>
              <a:ea typeface="ＭＳ ゴシック" pitchFamily="49" charset="-128"/>
            </a:rPr>
            <a:t>　元利償還金については、</a:t>
          </a:r>
          <a:r>
            <a:rPr kumimoji="1" lang="en-US" altLang="ja-JP" sz="1050">
              <a:latin typeface="ＭＳ ゴシック" pitchFamily="49" charset="-128"/>
              <a:ea typeface="ＭＳ ゴシック" pitchFamily="49" charset="-128"/>
            </a:rPr>
            <a:t>H19</a:t>
          </a:r>
          <a:r>
            <a:rPr kumimoji="1" lang="ja-JP" altLang="en-US" sz="1050">
              <a:latin typeface="ＭＳ ゴシック" pitchFamily="49" charset="-128"/>
              <a:ea typeface="ＭＳ ゴシック" pitchFamily="49" charset="-128"/>
            </a:rPr>
            <a:t>年度～</a:t>
          </a:r>
          <a:r>
            <a:rPr kumimoji="1" lang="en-US" altLang="ja-JP" sz="1050">
              <a:latin typeface="ＭＳ ゴシック" pitchFamily="49" charset="-128"/>
              <a:ea typeface="ＭＳ ゴシック" pitchFamily="49" charset="-128"/>
            </a:rPr>
            <a:t>21</a:t>
          </a:r>
          <a:r>
            <a:rPr kumimoji="1" lang="ja-JP" altLang="en-US" sz="1050">
              <a:latin typeface="ＭＳ ゴシック" pitchFamily="49" charset="-128"/>
              <a:ea typeface="ＭＳ ゴシック" pitchFamily="49" charset="-128"/>
            </a:rPr>
            <a:t>年度の</a:t>
          </a:r>
          <a:r>
            <a:rPr kumimoji="1" lang="en-US" altLang="ja-JP" sz="1050">
              <a:latin typeface="ＭＳ ゴシック" pitchFamily="49" charset="-128"/>
              <a:ea typeface="ＭＳ ゴシック" pitchFamily="49" charset="-128"/>
            </a:rPr>
            <a:t>3</a:t>
          </a:r>
          <a:r>
            <a:rPr kumimoji="1" lang="ja-JP" altLang="en-US" sz="1050">
              <a:latin typeface="ＭＳ ゴシック" pitchFamily="49" charset="-128"/>
              <a:ea typeface="ＭＳ ゴシック" pitchFamily="49" charset="-128"/>
            </a:rPr>
            <a:t>ヵ年にわたり利率の高い起債を繰上償還したことや過去の起債借入額の抑制したことにより近年は減少傾向にあったものの、今後「治水対策事業」・「庁舎建設事業」等の大型事業の影響により、比率は悪化していくことが予想される。</a:t>
          </a:r>
        </a:p>
        <a:p>
          <a:r>
            <a:rPr kumimoji="1" lang="ja-JP" altLang="en-US" sz="1050">
              <a:latin typeface="ＭＳ ゴシック" pitchFamily="49" charset="-128"/>
              <a:ea typeface="ＭＳ ゴシック" pitchFamily="49" charset="-128"/>
            </a:rPr>
            <a:t>　公営企業債の元利償還金に対する繰入金については、簡易水道特別会計が全体を占め、横ばいで推移している。</a:t>
          </a:r>
        </a:p>
        <a:p>
          <a:r>
            <a:rPr kumimoji="1" lang="ja-JP" altLang="en-US" sz="1050">
              <a:latin typeface="ＭＳ ゴシック" pitchFamily="49" charset="-128"/>
              <a:ea typeface="ＭＳ ゴシック" pitchFamily="49" charset="-128"/>
            </a:rPr>
            <a:t>　組合等が起こした地方債の元利償還金に対する負担金等については、一組の地方債残高の減により、横ばいとなっている。</a:t>
          </a:r>
        </a:p>
        <a:p>
          <a:r>
            <a:rPr kumimoji="1" lang="ja-JP" altLang="en-US" sz="1050">
              <a:latin typeface="ＭＳ ゴシック" pitchFamily="49" charset="-128"/>
              <a:ea typeface="ＭＳ ゴシック" pitchFamily="49" charset="-128"/>
            </a:rPr>
            <a:t>　算入公債費等については、過去の起債に対する基準財政需要額であり、交付税措置率の高い起債の償還終了により減少となっている。</a:t>
          </a:r>
        </a:p>
        <a:p>
          <a:r>
            <a:rPr kumimoji="1" lang="ja-JP" altLang="en-US" sz="1050">
              <a:latin typeface="ＭＳ ゴシック" pitchFamily="49" charset="-128"/>
              <a:ea typeface="ＭＳ ゴシック" pitchFamily="49" charset="-128"/>
            </a:rPr>
            <a:t>　実質公債費比率の分子については、元利償還金が減となったことで減少となっている。</a:t>
          </a:r>
        </a:p>
        <a:p>
          <a:r>
            <a:rPr kumimoji="1" lang="ja-JP" altLang="en-US" sz="1050">
              <a:latin typeface="ＭＳ ゴシック" pitchFamily="49" charset="-128"/>
              <a:ea typeface="ＭＳ ゴシック" pitchFamily="49" charset="-128"/>
            </a:rPr>
            <a:t>　今後においても事業採択の際に、必要性や緊急性のほか、補助率や交付税措置率の高い地方債を充当できる事業を優先させるなど、事業の採択を慎重に検討し、計画的な行財政運営に努めていく必要がある。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該当無し。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高知県日高村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ゴシック" pitchFamily="49" charset="-128"/>
              <a:ea typeface="ＭＳ ゴシック" pitchFamily="49" charset="-128"/>
            </a:rPr>
            <a:t> 将来負担額としては、一般会計等に係る地方債の現在高が大部分を占め、ついで公営企業債等繰入見込額、退職手当負担見込額という順になっている。</a:t>
          </a:r>
        </a:p>
        <a:p>
          <a:r>
            <a:rPr kumimoji="1" lang="ja-JP" altLang="en-US" sz="1050">
              <a:latin typeface="ＭＳ ゴシック" pitchFamily="49" charset="-128"/>
              <a:ea typeface="ＭＳ ゴシック" pitchFamily="49" charset="-128"/>
            </a:rPr>
            <a:t>　一般会計等に係る地方債の現在高については、近年の低金利により、交付税措置のある起債を積極的に活用している為、増加傾向となっている。</a:t>
          </a:r>
        </a:p>
        <a:p>
          <a:r>
            <a:rPr kumimoji="1" lang="ja-JP" altLang="en-US" sz="1050">
              <a:latin typeface="ＭＳ ゴシック" pitchFamily="49" charset="-128"/>
              <a:ea typeface="ＭＳ ゴシック" pitchFamily="49" charset="-128"/>
            </a:rPr>
            <a:t>　公営企業債等繰入見込額については、簡易水道特別会計にかかるもので、投資事業等を計画的に行なうことにより、一定の水準を保ってはいるものの、継続事業である耐震管整備事業と併せ、新配水地整備事業の影響により、数値は上昇することが予想されている。</a:t>
          </a:r>
        </a:p>
        <a:p>
          <a:r>
            <a:rPr kumimoji="1" lang="ja-JP" altLang="en-US" sz="1050">
              <a:latin typeface="ＭＳ ゴシック" pitchFamily="49" charset="-128"/>
              <a:ea typeface="ＭＳ ゴシック" pitchFamily="49" charset="-128"/>
            </a:rPr>
            <a:t>　充当可能特定歳入については、村営住宅使用料であるが、村営住宅使用料が年々減少傾向となっており、減となっている。</a:t>
          </a:r>
        </a:p>
        <a:p>
          <a:r>
            <a:rPr kumimoji="1" lang="ja-JP" altLang="en-US" sz="1050">
              <a:latin typeface="ＭＳ ゴシック" pitchFamily="49" charset="-128"/>
              <a:ea typeface="ＭＳ ゴシック" pitchFamily="49" charset="-128"/>
            </a:rPr>
            <a:t>　基準財政需要額算入見込額については、地方債現在高が増加傾向にある中、交付税算入率の高い地方債を優先的に活用していることもあり、今後、基準財政需要額算入見込額は増加していく見込みとなっている。</a:t>
          </a:r>
        </a:p>
        <a:p>
          <a:r>
            <a:rPr kumimoji="1" lang="ja-JP" altLang="en-US" sz="1050">
              <a:latin typeface="ＭＳ ゴシック" pitchFamily="49" charset="-128"/>
              <a:ea typeface="ＭＳ ゴシック" pitchFamily="49" charset="-128"/>
            </a:rPr>
            <a:t>　将来負担比率の分子については、</a:t>
          </a:r>
          <a:r>
            <a:rPr kumimoji="1" lang="en-US" altLang="ja-JP" sz="1050">
              <a:latin typeface="ＭＳ ゴシック" pitchFamily="49" charset="-128"/>
              <a:ea typeface="ＭＳ ゴシック" pitchFamily="49" charset="-128"/>
            </a:rPr>
            <a:t>R</a:t>
          </a:r>
          <a:r>
            <a:rPr kumimoji="1" lang="ja-JP" altLang="en-US" sz="1050">
              <a:latin typeface="ＭＳ ゴシック" pitchFamily="49" charset="-128"/>
              <a:ea typeface="ＭＳ ゴシック" pitchFamily="49" charset="-128"/>
            </a:rPr>
            <a:t>元年度においては充当可能基金高が減少となったことに加え、地方債の現在高の増加の影響により、将来負担比率は悪化となった。</a:t>
          </a:r>
        </a:p>
        <a:p>
          <a:r>
            <a:rPr kumimoji="1" lang="ja-JP" altLang="en-US" sz="1050">
              <a:latin typeface="ＭＳ ゴシック" pitchFamily="49" charset="-128"/>
              <a:ea typeface="ＭＳ ゴシック" pitchFamily="49" charset="-128"/>
            </a:rPr>
            <a:t>　今後も引き続き、交付税算入のある有利な起債を積極的に借入れるとともに、適正な職員管理を行いながら、行財政の健全な運営に努める必要がある。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高知県日高村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元年度においては、基金を取り崩して実施される事業費の減により、対前年度比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次に特定目的基金においては、庁舎建設事業への庁舎等建設基金の繰入により、対前年度比△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百万円の減となった。以上の結果、基金全体としては、対前年度比△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大型事業による公債費負担増に備え、減債基金への積立てを優先的に実施し、利率の高い起債について繰上償還に努める。</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庁舎建設等基金：村庁舎等の建設整備に要する経費に充てる。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ふるさとづくり基金：多様な歴史、伝統、文化産業等を活かし、地域の活性化を図る。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地域福祉基金：高齢化社会の到来に備え、福祉活動の推進、快適な生活環境の形成を図る。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光ケーブル網等機器管理基金：光ケーブル網等の維持、管理、更新等に要する経費に充てる。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環境基金：良好な生活環境の確保及び保全に係る事業に要する経費に充てる。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庁舎建設等基金：庁舎建設事業等へ繰入により、対前年度△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50.4% 374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ふるさとづくり基金：親水公園事業への繰入</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百万円が主要因となり、対前年度△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 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地域福祉基金：増減なし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基金利息のみ積立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光ケーブル網等機器管理基金：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年を計画的に積立て、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年毎の機器更新事業に充てる。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環境基金：メガソーラー配当金の積立てが主要因となり、対前年度比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 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庁舎建設等基金：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年度にかけて実施する庁舎建設事業のため、約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億円を繰入予定。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ふるさとづくり基金：龍馬チャレンジ事業</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、能津振興策</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億円を繰入予定。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地域福祉基金：これからの高齢化社会に備え、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億円程度を維持。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光ケーブル網等機器管理基金：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年度に予定する機器更新事業により、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億円を繰入予定。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環境基金：錦山公園管理費に充てる。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基金を取り崩して実施される事業費の減により、対前年度比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災害等への備えのため、過去の実績を踏まえ、財調基金と減債基金をあわせて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億円を維持する。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決算余剰金を優先的に積立てたことにより、対前年度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「庁舎建設事業」・「治水対策事業」の大型事業による公債費の増に備え、財調基金と減債基金をあわせて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億円を維持する。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A29F5C9B-3BF9-4FC5-BE85-DC9C8104AC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E9C5B03-B5B2-4054-9798-AF915079D0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E95FC994-FD23-4964-A03F-41102516A56F}"/>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8F58DC0D-0244-4320-9F3A-9DC10BA34DFF}"/>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4C4B667F-CC93-4CF2-93CA-8AACC3E34DB1}"/>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06F164A3-B3BA-4588-A8D4-3EE1BCBB56BB}"/>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A2375945-4B34-45B9-A13D-7B24A825696C}"/>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E8F73776-95E5-49FD-B032-566B11D6B7C8}"/>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A87D19F7-97F2-4C0D-883E-D14A3647E0EC}"/>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F60DBDD9-2804-4E60-A1EB-1741F65DF59F}"/>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C94C21AB-1AFA-4573-B446-EBEFFDB56E48}"/>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FDC4786F-B83F-44D2-8DD2-64BA803AF869}"/>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F0DDBE4E-0B2A-442E-A874-EB4B01FBDABC}"/>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D78BB6CA-BBBD-4803-A03D-36854E0D07F9}"/>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F670865B-F07F-47E7-8997-6156D5844B84}"/>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0C187797-3EE8-4FA4-8EC1-6A6E0A12C69A}"/>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高知県日高村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194BF121-352C-4A7C-978A-E493816C27EF}"/>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6813767F-F5A9-4CAA-B227-2C9C910F1242}"/>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4761E324-7300-4401-A18E-506E215BBD2F}"/>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027527BE-1E11-46FF-9BA1-AB96690C1F38}"/>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B5101968-8431-4876-A74A-92E7B426B3E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CFF4E4AE-E57F-4A73-82E7-378E500F360B}"/>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5,008
4,990
44.85
4,958,550
4,592,971
36,379
2,007,180
3,832,195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95948B15-A2B9-4BB6-AE59-F7CE24619A88}"/>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ACADC68A-10FC-4D7B-B66D-054B33D5E13F}"/>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57AC2DE3-9545-4507-872A-E2C6FAF47EDB}"/>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6D4F20AE-3BD5-468B-8F07-D492ED9CFCBD}"/>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8C640854-8539-4606-AFB8-5760056213FE}"/>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AC70B4CB-0F65-4974-9F8A-2BF07D067493}"/>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FBAA191E-4BED-4A29-8ACF-DD506055AE86}"/>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E13F3F0B-FFA3-4F30-BC80-D5A416B0A2EC}"/>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BFF18793-2F36-47C0-A2B8-66F6BACF3B23}"/>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A9B6F307-069B-4CDC-B254-DF207EDB606F}"/>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3A39A949-285A-4456-B54B-D3ED2310DC34}"/>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3F23393A-0F18-4C21-967B-5E3F583FB1CB}"/>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64D5F803-7E92-44E3-B571-ACE8ADA279A5}"/>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F0303FD6-CAEC-4280-BD47-58090C585C07}"/>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D80D1E4B-F74B-4EC8-94C4-4A88A48F6E27}"/>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90CB8439-3609-4DB3-9287-EF17F38CBEA1}"/>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12C0B8E2-C688-407F-8438-42AB335D6203}"/>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CED8C4FB-4A87-4AD1-9448-7422A6C92AC9}"/>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6821076E-A00E-4DE6-94BA-71D02B019759}"/>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3" name="テキスト ボックス 42">
          <a:extLst>
            <a:ext uri="{FF2B5EF4-FFF2-40B4-BE49-F238E27FC236}">
              <a16:creationId xmlns:a16="http://schemas.microsoft.com/office/drawing/2014/main" id="{826B6372-4A56-48E2-A9E8-90D871011E34}"/>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70B44796-5972-41F6-8BDF-5BE56402123C}"/>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21B85E35-AC7A-48D6-BBB0-247834530EC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A87FA2C2-FCCA-4614-82EA-81842B4B756C}"/>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5D72C3F4-5C9E-41E0-BD6B-BA5CCF7ABCD6}"/>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4DB1F18B-3A4E-4807-A1AB-4ACC92E73B77}"/>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[ 52.8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912BF5FB-2896-412F-A5FE-B7A4DE56BF01}"/>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27E927D8-2282-4F54-977B-CEB633013A5B}"/>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167B3C74-3E0C-4BCE-A038-8E85C431E6AF}"/>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4858B8C3-3172-4063-A57B-A23E015413BE}"/>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8E5253C1-2974-405D-85C2-05279FD08AD1}"/>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96C62F7C-7301-429D-AC25-FACCE1FB5E62}"/>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03FCBFC7-7122-4147-B98A-62EC76B91DDE}"/>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89D91BCB-0509-4BB1-B32F-129FAC0708A1}"/>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24F6881F-F2B1-402E-A6B4-68A20290E107}"/>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44BB52E0-9B7C-40EE-A5FC-A434B0D3822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chemeClr val="dk1"/>
              </a:solidFill>
              <a:effectLst/>
              <a:latin typeface="+mn-lt"/>
              <a:ea typeface="+mn-ea"/>
              <a:cs typeface="+mn-cs"/>
            </a:rPr>
            <a:t>保育施設の新規建替が筆頭要因とし改善となった。また庁舎の建替を</a:t>
          </a:r>
          <a:r>
            <a:rPr lang="en-US" altLang="ja-JP" sz="1100" b="0" i="0" baseline="0">
              <a:solidFill>
                <a:schemeClr val="dk1"/>
              </a:solidFill>
              <a:effectLst/>
              <a:latin typeface="+mn-lt"/>
              <a:ea typeface="+mn-ea"/>
              <a:cs typeface="+mn-cs"/>
            </a:rPr>
            <a:t>R4</a:t>
          </a:r>
          <a:r>
            <a:rPr lang="ja-JP" altLang="en-US" sz="1100" b="0" i="0" baseline="0">
              <a:solidFill>
                <a:schemeClr val="dk1"/>
              </a:solidFill>
              <a:effectLst/>
              <a:latin typeface="+mn-lt"/>
              <a:ea typeface="+mn-ea"/>
              <a:cs typeface="+mn-cs"/>
            </a:rPr>
            <a:t>までに実施予定としているため以降も減少が見込まれる。今後も</a:t>
          </a:r>
          <a:r>
            <a:rPr lang="ja-JP" altLang="ja-JP" sz="1100" b="0" i="0" baseline="0">
              <a:solidFill>
                <a:schemeClr val="dk1"/>
              </a:solidFill>
              <a:effectLst/>
              <a:latin typeface="+mn-lt"/>
              <a:ea typeface="+mn-ea"/>
              <a:cs typeface="+mn-cs"/>
            </a:rPr>
            <a:t>個別施設計画を基に適正な更新や取壊等を</a:t>
          </a:r>
          <a:r>
            <a:rPr lang="ja-JP" altLang="en-US" sz="1100" b="0" i="0" baseline="0">
              <a:solidFill>
                <a:schemeClr val="dk1"/>
              </a:solidFill>
              <a:effectLst/>
              <a:latin typeface="+mn-lt"/>
              <a:ea typeface="+mn-ea"/>
              <a:cs typeface="+mn-cs"/>
            </a:rPr>
            <a:t>進</a:t>
          </a:r>
          <a:r>
            <a:rPr lang="ja-JP" altLang="ja-JP" sz="1100" b="0" i="0" baseline="0">
              <a:solidFill>
                <a:schemeClr val="dk1"/>
              </a:solidFill>
              <a:effectLst/>
              <a:latin typeface="+mn-lt"/>
              <a:ea typeface="+mn-ea"/>
              <a:cs typeface="+mn-cs"/>
            </a:rPr>
            <a:t>めていく事で減価償却率の改善に努める。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4B105042-7DE9-4D05-BB5B-02C3E6572DCC}"/>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4CE6E781-B129-415F-A568-C28B9A338586}"/>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A80A5559-BE55-49B7-A291-E77698C5D498}"/>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a:extLst>
            <a:ext uri="{FF2B5EF4-FFF2-40B4-BE49-F238E27FC236}">
              <a16:creationId xmlns:a16="http://schemas.microsoft.com/office/drawing/2014/main" id="{CBE80F70-325B-4092-B8F0-C0B5F1092ED8}"/>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a:extLst>
            <a:ext uri="{FF2B5EF4-FFF2-40B4-BE49-F238E27FC236}">
              <a16:creationId xmlns:a16="http://schemas.microsoft.com/office/drawing/2014/main" id="{7ACEEE2A-C0A8-495C-84EA-44968936B705}"/>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a:extLst>
            <a:ext uri="{FF2B5EF4-FFF2-40B4-BE49-F238E27FC236}">
              <a16:creationId xmlns:a16="http://schemas.microsoft.com/office/drawing/2014/main" id="{206428BC-7F2C-4F54-AEBA-773CF5383E93}"/>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a:extLst>
            <a:ext uri="{FF2B5EF4-FFF2-40B4-BE49-F238E27FC236}">
              <a16:creationId xmlns:a16="http://schemas.microsoft.com/office/drawing/2014/main" id="{EA56B314-8041-48E5-BA4C-FA522AC4D0DF}"/>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a:extLst>
            <a:ext uri="{FF2B5EF4-FFF2-40B4-BE49-F238E27FC236}">
              <a16:creationId xmlns:a16="http://schemas.microsoft.com/office/drawing/2014/main" id="{22E727F9-1CCA-4D56-8821-B1AC4FB1457A}"/>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a:extLst>
            <a:ext uri="{FF2B5EF4-FFF2-40B4-BE49-F238E27FC236}">
              <a16:creationId xmlns:a16="http://schemas.microsoft.com/office/drawing/2014/main" id="{E333F0C6-EDD5-45D5-B415-DE84BC997519}"/>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a:extLst>
            <a:ext uri="{FF2B5EF4-FFF2-40B4-BE49-F238E27FC236}">
              <a16:creationId xmlns:a16="http://schemas.microsoft.com/office/drawing/2014/main" id="{447030DC-A584-4E9A-8505-46584D816AD3}"/>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a:extLst>
            <a:ext uri="{FF2B5EF4-FFF2-40B4-BE49-F238E27FC236}">
              <a16:creationId xmlns:a16="http://schemas.microsoft.com/office/drawing/2014/main" id="{9B619C5B-6D99-4D01-A2D0-7C4D43DEED14}"/>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a:extLst>
            <a:ext uri="{FF2B5EF4-FFF2-40B4-BE49-F238E27FC236}">
              <a16:creationId xmlns:a16="http://schemas.microsoft.com/office/drawing/2014/main" id="{E5F07F08-1B40-480A-9FB9-022629016824}"/>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a:extLst>
            <a:ext uri="{FF2B5EF4-FFF2-40B4-BE49-F238E27FC236}">
              <a16:creationId xmlns:a16="http://schemas.microsoft.com/office/drawing/2014/main" id="{E6D1C9C1-0EF7-4EF2-9571-13E198B33241}"/>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a:extLst>
            <a:ext uri="{FF2B5EF4-FFF2-40B4-BE49-F238E27FC236}">
              <a16:creationId xmlns:a16="http://schemas.microsoft.com/office/drawing/2014/main" id="{A5BFE6E5-FC08-4F5A-92CF-91A2558B152E}"/>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a:extLst>
            <a:ext uri="{FF2B5EF4-FFF2-40B4-BE49-F238E27FC236}">
              <a16:creationId xmlns:a16="http://schemas.microsoft.com/office/drawing/2014/main" id="{561470CA-880E-42BC-9E7F-5AB85BEDDBA4}"/>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a:extLst>
            <a:ext uri="{FF2B5EF4-FFF2-40B4-BE49-F238E27FC236}">
              <a16:creationId xmlns:a16="http://schemas.microsoft.com/office/drawing/2014/main" id="{221669FB-D47A-44BF-BD09-A908BB740131}"/>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a:extLst>
            <a:ext uri="{FF2B5EF4-FFF2-40B4-BE49-F238E27FC236}">
              <a16:creationId xmlns:a16="http://schemas.microsoft.com/office/drawing/2014/main" id="{66F50C11-F120-43F8-A556-8158E9349175}"/>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a:extLst>
            <a:ext uri="{FF2B5EF4-FFF2-40B4-BE49-F238E27FC236}">
              <a16:creationId xmlns:a16="http://schemas.microsoft.com/office/drawing/2014/main" id="{AE6ADE40-3772-40D6-8ED4-320CE4E64D3E}"/>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53794</xdr:rowOff>
    </xdr:from>
    <xdr:to>
      <xdr:col>23</xdr:col>
      <xdr:colOff>85090</xdr:colOff>
      <xdr:row>34</xdr:row>
      <xdr:rowOff>91712</xdr:rowOff>
    </xdr:to>
    <xdr:cxnSp macro="">
      <xdr:nvCxnSpPr>
        <xdr:cNvPr id="77" name="直線コネクタ 76">
          <a:extLst>
            <a:ext uri="{FF2B5EF4-FFF2-40B4-BE49-F238E27FC236}">
              <a16:creationId xmlns:a16="http://schemas.microsoft.com/office/drawing/2014/main" id="{3309FBAA-D439-4A8C-8066-5F29414FFA01}"/>
            </a:ext>
          </a:extLst>
        </xdr:cNvPr>
        <xdr:cNvCxnSpPr/>
      </xdr:nvCxnSpPr>
      <xdr:spPr>
        <a:xfrm flipV="1">
          <a:off x="4760595" y="5283019"/>
          <a:ext cx="1270" cy="1409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95539</xdr:rowOff>
    </xdr:from>
    <xdr:ext cx="405111" cy="259045"/>
    <xdr:sp macro="" textlink="">
      <xdr:nvSpPr>
        <xdr:cNvPr id="78" name="有形固定資産減価償却率最小値テキスト">
          <a:extLst>
            <a:ext uri="{FF2B5EF4-FFF2-40B4-BE49-F238E27FC236}">
              <a16:creationId xmlns:a16="http://schemas.microsoft.com/office/drawing/2014/main" id="{39AEF54E-3571-40F5-BC37-9C1967FA0002}"/>
            </a:ext>
          </a:extLst>
        </xdr:cNvPr>
        <xdr:cNvSpPr txBox="1"/>
      </xdr:nvSpPr>
      <xdr:spPr>
        <a:xfrm>
          <a:off x="4813300" y="6696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91712</xdr:rowOff>
    </xdr:from>
    <xdr:to>
      <xdr:col>23</xdr:col>
      <xdr:colOff>174625</xdr:colOff>
      <xdr:row>34</xdr:row>
      <xdr:rowOff>91712</xdr:rowOff>
    </xdr:to>
    <xdr:cxnSp macro="">
      <xdr:nvCxnSpPr>
        <xdr:cNvPr id="79" name="直線コネクタ 78">
          <a:extLst>
            <a:ext uri="{FF2B5EF4-FFF2-40B4-BE49-F238E27FC236}">
              <a16:creationId xmlns:a16="http://schemas.microsoft.com/office/drawing/2014/main" id="{5729F26F-019A-42AE-AF06-5B1FEA65A482}"/>
            </a:ext>
          </a:extLst>
        </xdr:cNvPr>
        <xdr:cNvCxnSpPr/>
      </xdr:nvCxnSpPr>
      <xdr:spPr>
        <a:xfrm>
          <a:off x="4673600" y="6692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471</xdr:rowOff>
    </xdr:from>
    <xdr:ext cx="405111" cy="259045"/>
    <xdr:sp macro="" textlink="">
      <xdr:nvSpPr>
        <xdr:cNvPr id="80" name="有形固定資産減価償却率最大値テキスト">
          <a:extLst>
            <a:ext uri="{FF2B5EF4-FFF2-40B4-BE49-F238E27FC236}">
              <a16:creationId xmlns:a16="http://schemas.microsoft.com/office/drawing/2014/main" id="{28335135-5BE8-4EAE-AB7F-C0DC001FA11A}"/>
            </a:ext>
          </a:extLst>
        </xdr:cNvPr>
        <xdr:cNvSpPr txBox="1"/>
      </xdr:nvSpPr>
      <xdr:spPr>
        <a:xfrm>
          <a:off x="4813300" y="5058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53794</xdr:rowOff>
    </xdr:from>
    <xdr:to>
      <xdr:col>23</xdr:col>
      <xdr:colOff>174625</xdr:colOff>
      <xdr:row>26</xdr:row>
      <xdr:rowOff>53794</xdr:rowOff>
    </xdr:to>
    <xdr:cxnSp macro="">
      <xdr:nvCxnSpPr>
        <xdr:cNvPr id="81" name="直線コネクタ 80">
          <a:extLst>
            <a:ext uri="{FF2B5EF4-FFF2-40B4-BE49-F238E27FC236}">
              <a16:creationId xmlns:a16="http://schemas.microsoft.com/office/drawing/2014/main" id="{677B0E20-7F16-4D26-A5D5-5A4FD6B71E80}"/>
            </a:ext>
          </a:extLst>
        </xdr:cNvPr>
        <xdr:cNvCxnSpPr/>
      </xdr:nvCxnSpPr>
      <xdr:spPr>
        <a:xfrm>
          <a:off x="4673600" y="5283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157951</xdr:rowOff>
    </xdr:from>
    <xdr:ext cx="405111" cy="259045"/>
    <xdr:sp macro="" textlink="">
      <xdr:nvSpPr>
        <xdr:cNvPr id="82" name="有形固定資産減価償却率平均値テキスト">
          <a:extLst>
            <a:ext uri="{FF2B5EF4-FFF2-40B4-BE49-F238E27FC236}">
              <a16:creationId xmlns:a16="http://schemas.microsoft.com/office/drawing/2014/main" id="{75C1B496-055A-4B4C-880E-675DE9613186}"/>
            </a:ext>
          </a:extLst>
        </xdr:cNvPr>
        <xdr:cNvSpPr txBox="1"/>
      </xdr:nvSpPr>
      <xdr:spPr>
        <a:xfrm>
          <a:off x="4813300" y="59015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8074</xdr:rowOff>
    </xdr:from>
    <xdr:to>
      <xdr:col>23</xdr:col>
      <xdr:colOff>136525</xdr:colOff>
      <xdr:row>30</xdr:row>
      <xdr:rowOff>109674</xdr:rowOff>
    </xdr:to>
    <xdr:sp macro="" textlink="">
      <xdr:nvSpPr>
        <xdr:cNvPr id="83" name="フローチャート: 判断 82">
          <a:extLst>
            <a:ext uri="{FF2B5EF4-FFF2-40B4-BE49-F238E27FC236}">
              <a16:creationId xmlns:a16="http://schemas.microsoft.com/office/drawing/2014/main" id="{81E4BA5F-87EB-452F-A7AC-4D39ECF2485E}"/>
            </a:ext>
          </a:extLst>
        </xdr:cNvPr>
        <xdr:cNvSpPr/>
      </xdr:nvSpPr>
      <xdr:spPr>
        <a:xfrm>
          <a:off x="4711700" y="592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17326</xdr:rowOff>
    </xdr:from>
    <xdr:to>
      <xdr:col>19</xdr:col>
      <xdr:colOff>187325</xdr:colOff>
      <xdr:row>30</xdr:row>
      <xdr:rowOff>118926</xdr:rowOff>
    </xdr:to>
    <xdr:sp macro="" textlink="">
      <xdr:nvSpPr>
        <xdr:cNvPr id="84" name="フローチャート: 判断 83">
          <a:extLst>
            <a:ext uri="{FF2B5EF4-FFF2-40B4-BE49-F238E27FC236}">
              <a16:creationId xmlns:a16="http://schemas.microsoft.com/office/drawing/2014/main" id="{74CCD12F-B17F-4899-8D2C-D3E163EBCCCA}"/>
            </a:ext>
          </a:extLst>
        </xdr:cNvPr>
        <xdr:cNvSpPr/>
      </xdr:nvSpPr>
      <xdr:spPr>
        <a:xfrm>
          <a:off x="4000500" y="5932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59236</xdr:rowOff>
    </xdr:from>
    <xdr:to>
      <xdr:col>15</xdr:col>
      <xdr:colOff>187325</xdr:colOff>
      <xdr:row>29</xdr:row>
      <xdr:rowOff>160836</xdr:rowOff>
    </xdr:to>
    <xdr:sp macro="" textlink="">
      <xdr:nvSpPr>
        <xdr:cNvPr id="85" name="フローチャート: 判断 84">
          <a:extLst>
            <a:ext uri="{FF2B5EF4-FFF2-40B4-BE49-F238E27FC236}">
              <a16:creationId xmlns:a16="http://schemas.microsoft.com/office/drawing/2014/main" id="{D101526C-3039-4864-BBA9-5B85C724A9E3}"/>
            </a:ext>
          </a:extLst>
        </xdr:cNvPr>
        <xdr:cNvSpPr/>
      </xdr:nvSpPr>
      <xdr:spPr>
        <a:xfrm>
          <a:off x="3238500" y="5802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43815</xdr:rowOff>
    </xdr:from>
    <xdr:to>
      <xdr:col>11</xdr:col>
      <xdr:colOff>187325</xdr:colOff>
      <xdr:row>29</xdr:row>
      <xdr:rowOff>145415</xdr:rowOff>
    </xdr:to>
    <xdr:sp macro="" textlink="">
      <xdr:nvSpPr>
        <xdr:cNvPr id="86" name="フローチャート: 判断 85">
          <a:extLst>
            <a:ext uri="{FF2B5EF4-FFF2-40B4-BE49-F238E27FC236}">
              <a16:creationId xmlns:a16="http://schemas.microsoft.com/office/drawing/2014/main" id="{4C40D229-C31F-4E01-A8BC-8BC2F1C18946}"/>
            </a:ext>
          </a:extLst>
        </xdr:cNvPr>
        <xdr:cNvSpPr/>
      </xdr:nvSpPr>
      <xdr:spPr>
        <a:xfrm>
          <a:off x="2476500" y="578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169001</xdr:rowOff>
    </xdr:from>
    <xdr:to>
      <xdr:col>7</xdr:col>
      <xdr:colOff>187325</xdr:colOff>
      <xdr:row>29</xdr:row>
      <xdr:rowOff>99151</xdr:rowOff>
    </xdr:to>
    <xdr:sp macro="" textlink="">
      <xdr:nvSpPr>
        <xdr:cNvPr id="87" name="フローチャート: 判断 86">
          <a:extLst>
            <a:ext uri="{FF2B5EF4-FFF2-40B4-BE49-F238E27FC236}">
              <a16:creationId xmlns:a16="http://schemas.microsoft.com/office/drawing/2014/main" id="{3AF41993-94FD-42C8-A408-2C2819ACF0FC}"/>
            </a:ext>
          </a:extLst>
        </xdr:cNvPr>
        <xdr:cNvSpPr/>
      </xdr:nvSpPr>
      <xdr:spPr>
        <a:xfrm>
          <a:off x="1714500" y="5741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4D8AAECA-A270-4638-B6DA-E08483E85041}"/>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0F4E20C1-30C6-4D40-BAFC-B9ACBC15F6BC}"/>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4349B01E-6973-437F-9630-E68A6F903131}"/>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a:extLst>
            <a:ext uri="{FF2B5EF4-FFF2-40B4-BE49-F238E27FC236}">
              <a16:creationId xmlns:a16="http://schemas.microsoft.com/office/drawing/2014/main" id="{47809AFD-7F85-4948-8BBF-0A037F1B5B63}"/>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a:extLst>
            <a:ext uri="{FF2B5EF4-FFF2-40B4-BE49-F238E27FC236}">
              <a16:creationId xmlns:a16="http://schemas.microsoft.com/office/drawing/2014/main" id="{2A687616-E1AF-4030-B7D8-3758EAEC2C45}"/>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33292</xdr:rowOff>
    </xdr:from>
    <xdr:to>
      <xdr:col>23</xdr:col>
      <xdr:colOff>136525</xdr:colOff>
      <xdr:row>28</xdr:row>
      <xdr:rowOff>134892</xdr:rowOff>
    </xdr:to>
    <xdr:sp macro="" textlink="">
      <xdr:nvSpPr>
        <xdr:cNvPr id="93" name="楕円 92">
          <a:extLst>
            <a:ext uri="{FF2B5EF4-FFF2-40B4-BE49-F238E27FC236}">
              <a16:creationId xmlns:a16="http://schemas.microsoft.com/office/drawing/2014/main" id="{B58EAEC5-219C-4EF6-AB1A-2CE4F3BC7D07}"/>
            </a:ext>
          </a:extLst>
        </xdr:cNvPr>
        <xdr:cNvSpPr/>
      </xdr:nvSpPr>
      <xdr:spPr>
        <a:xfrm>
          <a:off x="4711700" y="5605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56169</xdr:rowOff>
    </xdr:from>
    <xdr:ext cx="405111" cy="259045"/>
    <xdr:sp macro="" textlink="">
      <xdr:nvSpPr>
        <xdr:cNvPr id="94" name="有形固定資産減価償却率該当値テキスト">
          <a:extLst>
            <a:ext uri="{FF2B5EF4-FFF2-40B4-BE49-F238E27FC236}">
              <a16:creationId xmlns:a16="http://schemas.microsoft.com/office/drawing/2014/main" id="{E9A35F67-C9B0-4335-AC66-8586A627651D}"/>
            </a:ext>
          </a:extLst>
        </xdr:cNvPr>
        <xdr:cNvSpPr txBox="1"/>
      </xdr:nvSpPr>
      <xdr:spPr>
        <a:xfrm>
          <a:off x="4813300" y="54568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46899</xdr:rowOff>
    </xdr:from>
    <xdr:to>
      <xdr:col>19</xdr:col>
      <xdr:colOff>187325</xdr:colOff>
      <xdr:row>29</xdr:row>
      <xdr:rowOff>148499</xdr:rowOff>
    </xdr:to>
    <xdr:sp macro="" textlink="">
      <xdr:nvSpPr>
        <xdr:cNvPr id="95" name="楕円 94">
          <a:extLst>
            <a:ext uri="{FF2B5EF4-FFF2-40B4-BE49-F238E27FC236}">
              <a16:creationId xmlns:a16="http://schemas.microsoft.com/office/drawing/2014/main" id="{203A306C-35D2-4CCA-9189-302F975FF519}"/>
            </a:ext>
          </a:extLst>
        </xdr:cNvPr>
        <xdr:cNvSpPr/>
      </xdr:nvSpPr>
      <xdr:spPr>
        <a:xfrm>
          <a:off x="4000500" y="5790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84092</xdr:rowOff>
    </xdr:from>
    <xdr:to>
      <xdr:col>23</xdr:col>
      <xdr:colOff>85725</xdr:colOff>
      <xdr:row>29</xdr:row>
      <xdr:rowOff>97699</xdr:rowOff>
    </xdr:to>
    <xdr:cxnSp macro="">
      <xdr:nvCxnSpPr>
        <xdr:cNvPr id="96" name="直線コネクタ 95">
          <a:extLst>
            <a:ext uri="{FF2B5EF4-FFF2-40B4-BE49-F238E27FC236}">
              <a16:creationId xmlns:a16="http://schemas.microsoft.com/office/drawing/2014/main" id="{3C0EBF4B-1B73-481F-B3A9-B2C52DBA6B62}"/>
            </a:ext>
          </a:extLst>
        </xdr:cNvPr>
        <xdr:cNvCxnSpPr/>
      </xdr:nvCxnSpPr>
      <xdr:spPr>
        <a:xfrm flipV="1">
          <a:off x="4051300" y="5656217"/>
          <a:ext cx="7112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144326</xdr:rowOff>
    </xdr:from>
    <xdr:to>
      <xdr:col>15</xdr:col>
      <xdr:colOff>187325</xdr:colOff>
      <xdr:row>29</xdr:row>
      <xdr:rowOff>74476</xdr:rowOff>
    </xdr:to>
    <xdr:sp macro="" textlink="">
      <xdr:nvSpPr>
        <xdr:cNvPr id="97" name="楕円 96">
          <a:extLst>
            <a:ext uri="{FF2B5EF4-FFF2-40B4-BE49-F238E27FC236}">
              <a16:creationId xmlns:a16="http://schemas.microsoft.com/office/drawing/2014/main" id="{4266C5CC-09B8-4D3C-8277-F9E993F32C47}"/>
            </a:ext>
          </a:extLst>
        </xdr:cNvPr>
        <xdr:cNvSpPr/>
      </xdr:nvSpPr>
      <xdr:spPr>
        <a:xfrm>
          <a:off x="3238500" y="5716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23676</xdr:rowOff>
    </xdr:from>
    <xdr:to>
      <xdr:col>19</xdr:col>
      <xdr:colOff>136525</xdr:colOff>
      <xdr:row>29</xdr:row>
      <xdr:rowOff>97699</xdr:rowOff>
    </xdr:to>
    <xdr:cxnSp macro="">
      <xdr:nvCxnSpPr>
        <xdr:cNvPr id="98" name="直線コネクタ 97">
          <a:extLst>
            <a:ext uri="{FF2B5EF4-FFF2-40B4-BE49-F238E27FC236}">
              <a16:creationId xmlns:a16="http://schemas.microsoft.com/office/drawing/2014/main" id="{300FE774-4418-4F4B-AE28-922880821AD4}"/>
            </a:ext>
          </a:extLst>
        </xdr:cNvPr>
        <xdr:cNvCxnSpPr/>
      </xdr:nvCxnSpPr>
      <xdr:spPr>
        <a:xfrm>
          <a:off x="3289300" y="5767251"/>
          <a:ext cx="762000" cy="7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78286</xdr:rowOff>
    </xdr:from>
    <xdr:to>
      <xdr:col>11</xdr:col>
      <xdr:colOff>187325</xdr:colOff>
      <xdr:row>28</xdr:row>
      <xdr:rowOff>8436</xdr:rowOff>
    </xdr:to>
    <xdr:sp macro="" textlink="">
      <xdr:nvSpPr>
        <xdr:cNvPr id="99" name="楕円 98">
          <a:extLst>
            <a:ext uri="{FF2B5EF4-FFF2-40B4-BE49-F238E27FC236}">
              <a16:creationId xmlns:a16="http://schemas.microsoft.com/office/drawing/2014/main" id="{8CE27F8C-E17D-4B18-BA11-E102D10FAFD2}"/>
            </a:ext>
          </a:extLst>
        </xdr:cNvPr>
        <xdr:cNvSpPr/>
      </xdr:nvSpPr>
      <xdr:spPr>
        <a:xfrm>
          <a:off x="2476500" y="5478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129086</xdr:rowOff>
    </xdr:from>
    <xdr:to>
      <xdr:col>15</xdr:col>
      <xdr:colOff>136525</xdr:colOff>
      <xdr:row>29</xdr:row>
      <xdr:rowOff>23676</xdr:rowOff>
    </xdr:to>
    <xdr:cxnSp macro="">
      <xdr:nvCxnSpPr>
        <xdr:cNvPr id="100" name="直線コネクタ 99">
          <a:extLst>
            <a:ext uri="{FF2B5EF4-FFF2-40B4-BE49-F238E27FC236}">
              <a16:creationId xmlns:a16="http://schemas.microsoft.com/office/drawing/2014/main" id="{535E15B1-575D-4F4D-8940-AF2B14F48B97}"/>
            </a:ext>
          </a:extLst>
        </xdr:cNvPr>
        <xdr:cNvCxnSpPr/>
      </xdr:nvCxnSpPr>
      <xdr:spPr>
        <a:xfrm>
          <a:off x="2527300" y="5529761"/>
          <a:ext cx="762000" cy="237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69033</xdr:rowOff>
    </xdr:from>
    <xdr:to>
      <xdr:col>7</xdr:col>
      <xdr:colOff>187325</xdr:colOff>
      <xdr:row>27</xdr:row>
      <xdr:rowOff>170633</xdr:rowOff>
    </xdr:to>
    <xdr:sp macro="" textlink="">
      <xdr:nvSpPr>
        <xdr:cNvPr id="101" name="楕円 100">
          <a:extLst>
            <a:ext uri="{FF2B5EF4-FFF2-40B4-BE49-F238E27FC236}">
              <a16:creationId xmlns:a16="http://schemas.microsoft.com/office/drawing/2014/main" id="{61D211FA-E5FE-4BA4-A3DD-2A5D420F2F78}"/>
            </a:ext>
          </a:extLst>
        </xdr:cNvPr>
        <xdr:cNvSpPr/>
      </xdr:nvSpPr>
      <xdr:spPr>
        <a:xfrm>
          <a:off x="1714500" y="546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119833</xdr:rowOff>
    </xdr:from>
    <xdr:to>
      <xdr:col>11</xdr:col>
      <xdr:colOff>136525</xdr:colOff>
      <xdr:row>27</xdr:row>
      <xdr:rowOff>129086</xdr:rowOff>
    </xdr:to>
    <xdr:cxnSp macro="">
      <xdr:nvCxnSpPr>
        <xdr:cNvPr id="102" name="直線コネクタ 101">
          <a:extLst>
            <a:ext uri="{FF2B5EF4-FFF2-40B4-BE49-F238E27FC236}">
              <a16:creationId xmlns:a16="http://schemas.microsoft.com/office/drawing/2014/main" id="{A8B2EE52-F474-43EF-8851-6365B7C4DE43}"/>
            </a:ext>
          </a:extLst>
        </xdr:cNvPr>
        <xdr:cNvCxnSpPr/>
      </xdr:nvCxnSpPr>
      <xdr:spPr>
        <a:xfrm>
          <a:off x="1765300" y="5520508"/>
          <a:ext cx="762000" cy="9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110053</xdr:rowOff>
    </xdr:from>
    <xdr:ext cx="405111" cy="259045"/>
    <xdr:sp macro="" textlink="">
      <xdr:nvSpPr>
        <xdr:cNvPr id="103" name="n_1aveValue有形固定資産減価償却率">
          <a:extLst>
            <a:ext uri="{FF2B5EF4-FFF2-40B4-BE49-F238E27FC236}">
              <a16:creationId xmlns:a16="http://schemas.microsoft.com/office/drawing/2014/main" id="{CE8E21D2-DD79-40A7-B4BC-84168C75D84A}"/>
            </a:ext>
          </a:extLst>
        </xdr:cNvPr>
        <xdr:cNvSpPr txBox="1"/>
      </xdr:nvSpPr>
      <xdr:spPr>
        <a:xfrm>
          <a:off x="3836044" y="602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151963</xdr:rowOff>
    </xdr:from>
    <xdr:ext cx="405111" cy="259045"/>
    <xdr:sp macro="" textlink="">
      <xdr:nvSpPr>
        <xdr:cNvPr id="104" name="n_2aveValue有形固定資産減価償却率">
          <a:extLst>
            <a:ext uri="{FF2B5EF4-FFF2-40B4-BE49-F238E27FC236}">
              <a16:creationId xmlns:a16="http://schemas.microsoft.com/office/drawing/2014/main" id="{3782B1B4-445F-44E6-93E7-17AB9DFEBCCB}"/>
            </a:ext>
          </a:extLst>
        </xdr:cNvPr>
        <xdr:cNvSpPr txBox="1"/>
      </xdr:nvSpPr>
      <xdr:spPr>
        <a:xfrm>
          <a:off x="3086744" y="5895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136542</xdr:rowOff>
    </xdr:from>
    <xdr:ext cx="405111" cy="259045"/>
    <xdr:sp macro="" textlink="">
      <xdr:nvSpPr>
        <xdr:cNvPr id="105" name="n_3aveValue有形固定資産減価償却率">
          <a:extLst>
            <a:ext uri="{FF2B5EF4-FFF2-40B4-BE49-F238E27FC236}">
              <a16:creationId xmlns:a16="http://schemas.microsoft.com/office/drawing/2014/main" id="{0A127575-51B4-48D6-BEE2-2D602E375DBC}"/>
            </a:ext>
          </a:extLst>
        </xdr:cNvPr>
        <xdr:cNvSpPr txBox="1"/>
      </xdr:nvSpPr>
      <xdr:spPr>
        <a:xfrm>
          <a:off x="2324744" y="5880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90278</xdr:rowOff>
    </xdr:from>
    <xdr:ext cx="405111" cy="259045"/>
    <xdr:sp macro="" textlink="">
      <xdr:nvSpPr>
        <xdr:cNvPr id="106" name="n_4aveValue有形固定資産減価償却率">
          <a:extLst>
            <a:ext uri="{FF2B5EF4-FFF2-40B4-BE49-F238E27FC236}">
              <a16:creationId xmlns:a16="http://schemas.microsoft.com/office/drawing/2014/main" id="{5B0FFE74-556C-4F0D-8918-7830C34FD093}"/>
            </a:ext>
          </a:extLst>
        </xdr:cNvPr>
        <xdr:cNvSpPr txBox="1"/>
      </xdr:nvSpPr>
      <xdr:spPr>
        <a:xfrm>
          <a:off x="1562744" y="5833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165026</xdr:rowOff>
    </xdr:from>
    <xdr:ext cx="405111" cy="259045"/>
    <xdr:sp macro="" textlink="">
      <xdr:nvSpPr>
        <xdr:cNvPr id="107" name="n_1mainValue有形固定資産減価償却率">
          <a:extLst>
            <a:ext uri="{FF2B5EF4-FFF2-40B4-BE49-F238E27FC236}">
              <a16:creationId xmlns:a16="http://schemas.microsoft.com/office/drawing/2014/main" id="{333D2E6A-269C-4877-A551-49553EF3CEBF}"/>
            </a:ext>
          </a:extLst>
        </xdr:cNvPr>
        <xdr:cNvSpPr txBox="1"/>
      </xdr:nvSpPr>
      <xdr:spPr>
        <a:xfrm>
          <a:off x="3836044" y="5565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91003</xdr:rowOff>
    </xdr:from>
    <xdr:ext cx="405111" cy="259045"/>
    <xdr:sp macro="" textlink="">
      <xdr:nvSpPr>
        <xdr:cNvPr id="108" name="n_2mainValue有形固定資産減価償却率">
          <a:extLst>
            <a:ext uri="{FF2B5EF4-FFF2-40B4-BE49-F238E27FC236}">
              <a16:creationId xmlns:a16="http://schemas.microsoft.com/office/drawing/2014/main" id="{41C7A774-F7DF-4DE3-813E-5D46E376A47F}"/>
            </a:ext>
          </a:extLst>
        </xdr:cNvPr>
        <xdr:cNvSpPr txBox="1"/>
      </xdr:nvSpPr>
      <xdr:spPr>
        <a:xfrm>
          <a:off x="3086744" y="5491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24963</xdr:rowOff>
    </xdr:from>
    <xdr:ext cx="405111" cy="259045"/>
    <xdr:sp macro="" textlink="">
      <xdr:nvSpPr>
        <xdr:cNvPr id="109" name="n_3mainValue有形固定資産減価償却率">
          <a:extLst>
            <a:ext uri="{FF2B5EF4-FFF2-40B4-BE49-F238E27FC236}">
              <a16:creationId xmlns:a16="http://schemas.microsoft.com/office/drawing/2014/main" id="{4EF65DED-17A2-424B-9A0C-9A50874CBE63}"/>
            </a:ext>
          </a:extLst>
        </xdr:cNvPr>
        <xdr:cNvSpPr txBox="1"/>
      </xdr:nvSpPr>
      <xdr:spPr>
        <a:xfrm>
          <a:off x="2324744" y="5254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15710</xdr:rowOff>
    </xdr:from>
    <xdr:ext cx="405111" cy="259045"/>
    <xdr:sp macro="" textlink="">
      <xdr:nvSpPr>
        <xdr:cNvPr id="110" name="n_4mainValue有形固定資産減価償却率">
          <a:extLst>
            <a:ext uri="{FF2B5EF4-FFF2-40B4-BE49-F238E27FC236}">
              <a16:creationId xmlns:a16="http://schemas.microsoft.com/office/drawing/2014/main" id="{4DCDF92D-9448-46BF-AE7B-A1F4B7B343E2}"/>
            </a:ext>
          </a:extLst>
        </xdr:cNvPr>
        <xdr:cNvSpPr txBox="1"/>
      </xdr:nvSpPr>
      <xdr:spPr>
        <a:xfrm>
          <a:off x="1562744" y="5244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a:extLst>
            <a:ext uri="{FF2B5EF4-FFF2-40B4-BE49-F238E27FC236}">
              <a16:creationId xmlns:a16="http://schemas.microsoft.com/office/drawing/2014/main" id="{BAC31D49-67C0-4348-8CBC-C07E0DCAD573}"/>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a:extLst>
            <a:ext uri="{FF2B5EF4-FFF2-40B4-BE49-F238E27FC236}">
              <a16:creationId xmlns:a16="http://schemas.microsoft.com/office/drawing/2014/main" id="{E9AF0D2A-D8C7-4791-9DC1-735EF3089831}"/>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3" name="正方形/長方形 112">
          <a:extLst>
            <a:ext uri="{FF2B5EF4-FFF2-40B4-BE49-F238E27FC236}">
              <a16:creationId xmlns:a16="http://schemas.microsoft.com/office/drawing/2014/main" id="{362DFCC3-FA69-4CC5-9D73-71D020B715C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[ 451.8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a:extLst>
            <a:ext uri="{FF2B5EF4-FFF2-40B4-BE49-F238E27FC236}">
              <a16:creationId xmlns:a16="http://schemas.microsoft.com/office/drawing/2014/main" id="{B5241D0B-3B42-45EA-AFE9-7ADBE69397AB}"/>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a:extLst>
            <a:ext uri="{FF2B5EF4-FFF2-40B4-BE49-F238E27FC236}">
              <a16:creationId xmlns:a16="http://schemas.microsoft.com/office/drawing/2014/main" id="{58DDCA2A-2432-44BF-B16A-F67DF116FC89}"/>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a:extLst>
            <a:ext uri="{FF2B5EF4-FFF2-40B4-BE49-F238E27FC236}">
              <a16:creationId xmlns:a16="http://schemas.microsoft.com/office/drawing/2014/main" id="{8F70271E-9CAA-4523-9A24-01D9A113B652}"/>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a:extLst>
            <a:ext uri="{FF2B5EF4-FFF2-40B4-BE49-F238E27FC236}">
              <a16:creationId xmlns:a16="http://schemas.microsoft.com/office/drawing/2014/main" id="{30AF01C5-885F-4AF9-9902-5E8D0694A551}"/>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a:extLst>
            <a:ext uri="{FF2B5EF4-FFF2-40B4-BE49-F238E27FC236}">
              <a16:creationId xmlns:a16="http://schemas.microsoft.com/office/drawing/2014/main" id="{F832B28C-5F1E-4EAD-B339-C0D28F820022}"/>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a:extLst>
            <a:ext uri="{FF2B5EF4-FFF2-40B4-BE49-F238E27FC236}">
              <a16:creationId xmlns:a16="http://schemas.microsoft.com/office/drawing/2014/main" id="{3CE5A696-2E63-4B09-B696-916F52675904}"/>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a:extLst>
            <a:ext uri="{FF2B5EF4-FFF2-40B4-BE49-F238E27FC236}">
              <a16:creationId xmlns:a16="http://schemas.microsoft.com/office/drawing/2014/main" id="{5CEB5883-DB97-4125-9297-FE9F7CA823AD}"/>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a:extLst>
            <a:ext uri="{FF2B5EF4-FFF2-40B4-BE49-F238E27FC236}">
              <a16:creationId xmlns:a16="http://schemas.microsoft.com/office/drawing/2014/main" id="{40B3ECCA-7067-4BB3-A33C-BA059D68104E}"/>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a:extLst>
            <a:ext uri="{FF2B5EF4-FFF2-40B4-BE49-F238E27FC236}">
              <a16:creationId xmlns:a16="http://schemas.microsoft.com/office/drawing/2014/main" id="{07B6696D-175E-4C49-A974-E59FA781169F}"/>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a:extLst>
            <a:ext uri="{FF2B5EF4-FFF2-40B4-BE49-F238E27FC236}">
              <a16:creationId xmlns:a16="http://schemas.microsoft.com/office/drawing/2014/main" id="{5E9D37AB-0176-42A0-81BD-87602706B671}"/>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「治水対策事業」・「庁舎建設事業」等の大型事業による借入</a:t>
          </a:r>
          <a:r>
            <a:rPr kumimoji="1" lang="ja-JP" altLang="en-US" sz="1100">
              <a:solidFill>
                <a:schemeClr val="dk1"/>
              </a:solidFill>
              <a:effectLst/>
              <a:latin typeface="+mn-lt"/>
              <a:ea typeface="+mn-ea"/>
              <a:cs typeface="+mn-cs"/>
            </a:rPr>
            <a:t>が反映され、大きく上昇している。</a:t>
          </a:r>
          <a:r>
            <a:rPr kumimoji="1" lang="ja-JP" altLang="ja-JP" sz="1100">
              <a:solidFill>
                <a:schemeClr val="dk1"/>
              </a:solidFill>
              <a:effectLst/>
              <a:latin typeface="+mn-lt"/>
              <a:ea typeface="+mn-ea"/>
              <a:cs typeface="+mn-cs"/>
            </a:rPr>
            <a:t>今後においても</a:t>
          </a:r>
          <a:r>
            <a:rPr kumimoji="1" lang="ja-JP" altLang="en-US" sz="1100">
              <a:solidFill>
                <a:schemeClr val="dk1"/>
              </a:solidFill>
              <a:effectLst/>
              <a:latin typeface="+mn-lt"/>
              <a:ea typeface="+mn-ea"/>
              <a:cs typeface="+mn-cs"/>
            </a:rPr>
            <a:t>上記事業が</a:t>
          </a:r>
          <a:r>
            <a:rPr kumimoji="1" lang="en-US" altLang="ja-JP" sz="1100">
              <a:solidFill>
                <a:schemeClr val="dk1"/>
              </a:solidFill>
              <a:effectLst/>
              <a:latin typeface="+mn-lt"/>
              <a:ea typeface="+mn-ea"/>
              <a:cs typeface="+mn-cs"/>
            </a:rPr>
            <a:t>R4</a:t>
          </a:r>
          <a:r>
            <a:rPr kumimoji="1" lang="ja-JP" altLang="en-US" sz="1100">
              <a:solidFill>
                <a:schemeClr val="dk1"/>
              </a:solidFill>
              <a:effectLst/>
              <a:latin typeface="+mn-lt"/>
              <a:ea typeface="+mn-ea"/>
              <a:cs typeface="+mn-cs"/>
            </a:rPr>
            <a:t>まで実施予定であり、上昇が見込まれる。行政改革の実施や事業実施を厳選するなど、</a:t>
          </a:r>
          <a:r>
            <a:rPr kumimoji="1" lang="ja-JP" altLang="ja-JP" sz="1100">
              <a:solidFill>
                <a:schemeClr val="dk1"/>
              </a:solidFill>
              <a:effectLst/>
              <a:latin typeface="+mn-lt"/>
              <a:ea typeface="+mn-ea"/>
              <a:cs typeface="+mn-cs"/>
            </a:rPr>
            <a:t>中長期的な</a:t>
          </a:r>
          <a:r>
            <a:rPr kumimoji="1" lang="ja-JP" altLang="en-US" sz="1100">
              <a:solidFill>
                <a:schemeClr val="dk1"/>
              </a:solidFill>
              <a:effectLst/>
              <a:latin typeface="+mn-lt"/>
              <a:ea typeface="+mn-ea"/>
              <a:cs typeface="+mn-cs"/>
            </a:rPr>
            <a:t>財政計画を見直し</a:t>
          </a:r>
          <a:r>
            <a:rPr lang="ja-JP" altLang="ja-JP" sz="1100" b="0" i="0" baseline="0">
              <a:solidFill>
                <a:schemeClr val="dk1"/>
              </a:solidFill>
              <a:effectLst/>
              <a:latin typeface="+mn-lt"/>
              <a:ea typeface="+mn-ea"/>
              <a:cs typeface="+mn-cs"/>
            </a:rPr>
            <a:t>財政運営</a:t>
          </a:r>
          <a:r>
            <a:rPr lang="ja-JP" altLang="en-US" sz="1100" b="0" i="0" baseline="0">
              <a:solidFill>
                <a:schemeClr val="dk1"/>
              </a:solidFill>
              <a:effectLst/>
              <a:latin typeface="+mn-lt"/>
              <a:ea typeface="+mn-ea"/>
              <a:cs typeface="+mn-cs"/>
            </a:rPr>
            <a:t>に取り組んでいく。</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24" name="テキスト ボックス 123">
          <a:extLst>
            <a:ext uri="{FF2B5EF4-FFF2-40B4-BE49-F238E27FC236}">
              <a16:creationId xmlns:a16="http://schemas.microsoft.com/office/drawing/2014/main" id="{2B0BEA8D-D2C0-46B1-9946-47B723CD38E9}"/>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a:extLst>
            <a:ext uri="{FF2B5EF4-FFF2-40B4-BE49-F238E27FC236}">
              <a16:creationId xmlns:a16="http://schemas.microsoft.com/office/drawing/2014/main" id="{2A7A8B15-7574-4E1C-A794-BEF03E72236B}"/>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a:extLst>
            <a:ext uri="{FF2B5EF4-FFF2-40B4-BE49-F238E27FC236}">
              <a16:creationId xmlns:a16="http://schemas.microsoft.com/office/drawing/2014/main" id="{6DABEECF-FDB4-4581-8B13-92FCB8DA4343}"/>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7" name="直線コネクタ 126">
          <a:extLst>
            <a:ext uri="{FF2B5EF4-FFF2-40B4-BE49-F238E27FC236}">
              <a16:creationId xmlns:a16="http://schemas.microsoft.com/office/drawing/2014/main" id="{CEC6F947-141B-4320-B40A-AD34C7B80AA2}"/>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8" name="テキスト ボックス 127">
          <a:extLst>
            <a:ext uri="{FF2B5EF4-FFF2-40B4-BE49-F238E27FC236}">
              <a16:creationId xmlns:a16="http://schemas.microsoft.com/office/drawing/2014/main" id="{C89A628D-BCC9-4B14-8377-5FA0B83A58F6}"/>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9" name="直線コネクタ 128">
          <a:extLst>
            <a:ext uri="{FF2B5EF4-FFF2-40B4-BE49-F238E27FC236}">
              <a16:creationId xmlns:a16="http://schemas.microsoft.com/office/drawing/2014/main" id="{1C8F3FAE-03BA-4F90-9938-A2C23DBCBD6F}"/>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30" name="テキスト ボックス 129">
          <a:extLst>
            <a:ext uri="{FF2B5EF4-FFF2-40B4-BE49-F238E27FC236}">
              <a16:creationId xmlns:a16="http://schemas.microsoft.com/office/drawing/2014/main" id="{7A889EBC-7954-46AD-A0EF-D04CE616AF22}"/>
            </a:ext>
          </a:extLst>
        </xdr:cNvPr>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31" name="直線コネクタ 130">
          <a:extLst>
            <a:ext uri="{FF2B5EF4-FFF2-40B4-BE49-F238E27FC236}">
              <a16:creationId xmlns:a16="http://schemas.microsoft.com/office/drawing/2014/main" id="{70EDB3EC-768A-45EC-A2D2-6ADD331D706E}"/>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2" name="テキスト ボックス 131">
          <a:extLst>
            <a:ext uri="{FF2B5EF4-FFF2-40B4-BE49-F238E27FC236}">
              <a16:creationId xmlns:a16="http://schemas.microsoft.com/office/drawing/2014/main" id="{CDE44611-66C4-4D00-96DE-4D407483AD0D}"/>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3" name="直線コネクタ 132">
          <a:extLst>
            <a:ext uri="{FF2B5EF4-FFF2-40B4-BE49-F238E27FC236}">
              <a16:creationId xmlns:a16="http://schemas.microsoft.com/office/drawing/2014/main" id="{FD5B366D-1E8A-4506-8ACD-02DDCB29E435}"/>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4" name="テキスト ボックス 133">
          <a:extLst>
            <a:ext uri="{FF2B5EF4-FFF2-40B4-BE49-F238E27FC236}">
              <a16:creationId xmlns:a16="http://schemas.microsoft.com/office/drawing/2014/main" id="{A635AACE-6040-4F72-9C2C-835982F27D16}"/>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5" name="直線コネクタ 134">
          <a:extLst>
            <a:ext uri="{FF2B5EF4-FFF2-40B4-BE49-F238E27FC236}">
              <a16:creationId xmlns:a16="http://schemas.microsoft.com/office/drawing/2014/main" id="{2FC1BABF-B077-4DE3-83CE-2224AE87DC28}"/>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6" name="テキスト ボックス 135">
          <a:extLst>
            <a:ext uri="{FF2B5EF4-FFF2-40B4-BE49-F238E27FC236}">
              <a16:creationId xmlns:a16="http://schemas.microsoft.com/office/drawing/2014/main" id="{7F0BC6C1-632F-4900-8F8D-8860EE2D2183}"/>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7" name="直線コネクタ 136">
          <a:extLst>
            <a:ext uri="{FF2B5EF4-FFF2-40B4-BE49-F238E27FC236}">
              <a16:creationId xmlns:a16="http://schemas.microsoft.com/office/drawing/2014/main" id="{B489D740-4961-403F-8C0E-07FA94FFFC4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8" name="テキスト ボックス 137">
          <a:extLst>
            <a:ext uri="{FF2B5EF4-FFF2-40B4-BE49-F238E27FC236}">
              <a16:creationId xmlns:a16="http://schemas.microsoft.com/office/drawing/2014/main" id="{DB79CC25-189B-4A6B-9956-E07FF635AF21}"/>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9" name="直線コネクタ 138">
          <a:extLst>
            <a:ext uri="{FF2B5EF4-FFF2-40B4-BE49-F238E27FC236}">
              <a16:creationId xmlns:a16="http://schemas.microsoft.com/office/drawing/2014/main" id="{427FD6A0-0DBA-48DE-9ED0-472523D4F165}"/>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40" name="債務償還比率グラフ枠">
          <a:extLst>
            <a:ext uri="{FF2B5EF4-FFF2-40B4-BE49-F238E27FC236}">
              <a16:creationId xmlns:a16="http://schemas.microsoft.com/office/drawing/2014/main" id="{35723ADD-4D4F-41EC-BD41-627C9997CAC6}"/>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125537</xdr:rowOff>
    </xdr:to>
    <xdr:cxnSp macro="">
      <xdr:nvCxnSpPr>
        <xdr:cNvPr id="141" name="直線コネクタ 140">
          <a:extLst>
            <a:ext uri="{FF2B5EF4-FFF2-40B4-BE49-F238E27FC236}">
              <a16:creationId xmlns:a16="http://schemas.microsoft.com/office/drawing/2014/main" id="{35D52CE8-4E4E-4DEA-84C8-956A73B216AD}"/>
            </a:ext>
          </a:extLst>
        </xdr:cNvPr>
        <xdr:cNvCxnSpPr/>
      </xdr:nvCxnSpPr>
      <xdr:spPr>
        <a:xfrm flipV="1">
          <a:off x="14793595" y="5261428"/>
          <a:ext cx="1269" cy="1464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129364</xdr:rowOff>
    </xdr:from>
    <xdr:ext cx="560923" cy="259045"/>
    <xdr:sp macro="" textlink="">
      <xdr:nvSpPr>
        <xdr:cNvPr id="142" name="債務償還比率最小値テキスト">
          <a:extLst>
            <a:ext uri="{FF2B5EF4-FFF2-40B4-BE49-F238E27FC236}">
              <a16:creationId xmlns:a16="http://schemas.microsoft.com/office/drawing/2014/main" id="{6F9078CA-CD3B-4DFB-93CE-88C620295B1A}"/>
            </a:ext>
          </a:extLst>
        </xdr:cNvPr>
        <xdr:cNvSpPr txBox="1"/>
      </xdr:nvSpPr>
      <xdr:spPr>
        <a:xfrm>
          <a:off x="14846300" y="673018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125537</xdr:rowOff>
    </xdr:from>
    <xdr:to>
      <xdr:col>76</xdr:col>
      <xdr:colOff>111125</xdr:colOff>
      <xdr:row>34</xdr:row>
      <xdr:rowOff>125537</xdr:rowOff>
    </xdr:to>
    <xdr:cxnSp macro="">
      <xdr:nvCxnSpPr>
        <xdr:cNvPr id="143" name="直線コネクタ 142">
          <a:extLst>
            <a:ext uri="{FF2B5EF4-FFF2-40B4-BE49-F238E27FC236}">
              <a16:creationId xmlns:a16="http://schemas.microsoft.com/office/drawing/2014/main" id="{50DA4E24-F602-4E6B-AF3A-6F86C822B72D}"/>
            </a:ext>
          </a:extLst>
        </xdr:cNvPr>
        <xdr:cNvCxnSpPr/>
      </xdr:nvCxnSpPr>
      <xdr:spPr>
        <a:xfrm>
          <a:off x="14706600" y="6726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4" name="債務償還比率最大値テキスト">
          <a:extLst>
            <a:ext uri="{FF2B5EF4-FFF2-40B4-BE49-F238E27FC236}">
              <a16:creationId xmlns:a16="http://schemas.microsoft.com/office/drawing/2014/main" id="{6C821B82-8069-4D2F-AD7A-E1E67BD9D3B5}"/>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5" name="直線コネクタ 144">
          <a:extLst>
            <a:ext uri="{FF2B5EF4-FFF2-40B4-BE49-F238E27FC236}">
              <a16:creationId xmlns:a16="http://schemas.microsoft.com/office/drawing/2014/main" id="{7A47A21F-7F9A-4186-B540-680673A7089A}"/>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134576</xdr:rowOff>
    </xdr:from>
    <xdr:ext cx="469744" cy="259045"/>
    <xdr:sp macro="" textlink="">
      <xdr:nvSpPr>
        <xdr:cNvPr id="146" name="債務償還比率平均値テキスト">
          <a:extLst>
            <a:ext uri="{FF2B5EF4-FFF2-40B4-BE49-F238E27FC236}">
              <a16:creationId xmlns:a16="http://schemas.microsoft.com/office/drawing/2014/main" id="{A5E548B1-7D7C-4BBF-A15E-D76832C9D279}"/>
            </a:ext>
          </a:extLst>
        </xdr:cNvPr>
        <xdr:cNvSpPr txBox="1"/>
      </xdr:nvSpPr>
      <xdr:spPr>
        <a:xfrm>
          <a:off x="14846300" y="57067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156149</xdr:rowOff>
    </xdr:from>
    <xdr:to>
      <xdr:col>76</xdr:col>
      <xdr:colOff>73025</xdr:colOff>
      <xdr:row>29</xdr:row>
      <xdr:rowOff>86299</xdr:rowOff>
    </xdr:to>
    <xdr:sp macro="" textlink="">
      <xdr:nvSpPr>
        <xdr:cNvPr id="147" name="フローチャート: 判断 146">
          <a:extLst>
            <a:ext uri="{FF2B5EF4-FFF2-40B4-BE49-F238E27FC236}">
              <a16:creationId xmlns:a16="http://schemas.microsoft.com/office/drawing/2014/main" id="{F9A1412D-D0B1-4D00-BF79-0A0B88724848}"/>
            </a:ext>
          </a:extLst>
        </xdr:cNvPr>
        <xdr:cNvSpPr/>
      </xdr:nvSpPr>
      <xdr:spPr>
        <a:xfrm>
          <a:off x="14744700" y="572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8551</xdr:rowOff>
    </xdr:from>
    <xdr:to>
      <xdr:col>72</xdr:col>
      <xdr:colOff>123825</xdr:colOff>
      <xdr:row>29</xdr:row>
      <xdr:rowOff>110151</xdr:rowOff>
    </xdr:to>
    <xdr:sp macro="" textlink="">
      <xdr:nvSpPr>
        <xdr:cNvPr id="148" name="フローチャート: 判断 147">
          <a:extLst>
            <a:ext uri="{FF2B5EF4-FFF2-40B4-BE49-F238E27FC236}">
              <a16:creationId xmlns:a16="http://schemas.microsoft.com/office/drawing/2014/main" id="{F64530A4-2EA9-4DE6-A37F-66CA95C07151}"/>
            </a:ext>
          </a:extLst>
        </xdr:cNvPr>
        <xdr:cNvSpPr/>
      </xdr:nvSpPr>
      <xdr:spPr>
        <a:xfrm>
          <a:off x="14033500" y="5752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50806</xdr:rowOff>
    </xdr:from>
    <xdr:to>
      <xdr:col>68</xdr:col>
      <xdr:colOff>123825</xdr:colOff>
      <xdr:row>29</xdr:row>
      <xdr:rowOff>152406</xdr:rowOff>
    </xdr:to>
    <xdr:sp macro="" textlink="">
      <xdr:nvSpPr>
        <xdr:cNvPr id="149" name="フローチャート: 判断 148">
          <a:extLst>
            <a:ext uri="{FF2B5EF4-FFF2-40B4-BE49-F238E27FC236}">
              <a16:creationId xmlns:a16="http://schemas.microsoft.com/office/drawing/2014/main" id="{B2601A4C-25E5-4999-9997-E819CA642AFD}"/>
            </a:ext>
          </a:extLst>
        </xdr:cNvPr>
        <xdr:cNvSpPr/>
      </xdr:nvSpPr>
      <xdr:spPr>
        <a:xfrm>
          <a:off x="13271500" y="579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35796</xdr:rowOff>
    </xdr:from>
    <xdr:to>
      <xdr:col>64</xdr:col>
      <xdr:colOff>123825</xdr:colOff>
      <xdr:row>29</xdr:row>
      <xdr:rowOff>137396</xdr:rowOff>
    </xdr:to>
    <xdr:sp macro="" textlink="">
      <xdr:nvSpPr>
        <xdr:cNvPr id="150" name="フローチャート: 判断 149">
          <a:extLst>
            <a:ext uri="{FF2B5EF4-FFF2-40B4-BE49-F238E27FC236}">
              <a16:creationId xmlns:a16="http://schemas.microsoft.com/office/drawing/2014/main" id="{00DC3B92-A293-4888-AEB1-097F6A1F223E}"/>
            </a:ext>
          </a:extLst>
        </xdr:cNvPr>
        <xdr:cNvSpPr/>
      </xdr:nvSpPr>
      <xdr:spPr>
        <a:xfrm>
          <a:off x="12509500" y="5779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170646</xdr:rowOff>
    </xdr:from>
    <xdr:to>
      <xdr:col>60</xdr:col>
      <xdr:colOff>123825</xdr:colOff>
      <xdr:row>29</xdr:row>
      <xdr:rowOff>100796</xdr:rowOff>
    </xdr:to>
    <xdr:sp macro="" textlink="">
      <xdr:nvSpPr>
        <xdr:cNvPr id="151" name="フローチャート: 判断 150">
          <a:extLst>
            <a:ext uri="{FF2B5EF4-FFF2-40B4-BE49-F238E27FC236}">
              <a16:creationId xmlns:a16="http://schemas.microsoft.com/office/drawing/2014/main" id="{D84C243E-3ABD-4636-816C-A1786DC729B6}"/>
            </a:ext>
          </a:extLst>
        </xdr:cNvPr>
        <xdr:cNvSpPr/>
      </xdr:nvSpPr>
      <xdr:spPr>
        <a:xfrm>
          <a:off x="11747500" y="574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95F8ADDB-F662-432E-B040-51F5E70A984D}"/>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62B424B3-D525-4C35-9158-896DF7FB2626}"/>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CE23A511-8151-4548-ABCD-2A33FB5A7CF4}"/>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5" name="テキスト ボックス 154">
          <a:extLst>
            <a:ext uri="{FF2B5EF4-FFF2-40B4-BE49-F238E27FC236}">
              <a16:creationId xmlns:a16="http://schemas.microsoft.com/office/drawing/2014/main" id="{BFF384EB-A638-49F2-9BC9-EC428931690D}"/>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6" name="テキスト ボックス 155">
          <a:extLst>
            <a:ext uri="{FF2B5EF4-FFF2-40B4-BE49-F238E27FC236}">
              <a16:creationId xmlns:a16="http://schemas.microsoft.com/office/drawing/2014/main" id="{AC412A67-DDCD-4B7D-9D11-F8EBDA7AF24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102997</xdr:rowOff>
    </xdr:from>
    <xdr:to>
      <xdr:col>76</xdr:col>
      <xdr:colOff>73025</xdr:colOff>
      <xdr:row>29</xdr:row>
      <xdr:rowOff>33147</xdr:rowOff>
    </xdr:to>
    <xdr:sp macro="" textlink="">
      <xdr:nvSpPr>
        <xdr:cNvPr id="157" name="楕円 156">
          <a:extLst>
            <a:ext uri="{FF2B5EF4-FFF2-40B4-BE49-F238E27FC236}">
              <a16:creationId xmlns:a16="http://schemas.microsoft.com/office/drawing/2014/main" id="{ADBCCEF5-AB28-4C49-B02B-0C8C3FA063B6}"/>
            </a:ext>
          </a:extLst>
        </xdr:cNvPr>
        <xdr:cNvSpPr/>
      </xdr:nvSpPr>
      <xdr:spPr>
        <a:xfrm>
          <a:off x="14744700" y="567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125874</xdr:rowOff>
    </xdr:from>
    <xdr:ext cx="469744" cy="259045"/>
    <xdr:sp macro="" textlink="">
      <xdr:nvSpPr>
        <xdr:cNvPr id="158" name="債務償還比率該当値テキスト">
          <a:extLst>
            <a:ext uri="{FF2B5EF4-FFF2-40B4-BE49-F238E27FC236}">
              <a16:creationId xmlns:a16="http://schemas.microsoft.com/office/drawing/2014/main" id="{CBCEE18C-B878-440D-AB92-3170F879C9BB}"/>
            </a:ext>
          </a:extLst>
        </xdr:cNvPr>
        <xdr:cNvSpPr txBox="1"/>
      </xdr:nvSpPr>
      <xdr:spPr>
        <a:xfrm>
          <a:off x="14846300" y="5526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136168</xdr:rowOff>
    </xdr:from>
    <xdr:to>
      <xdr:col>72</xdr:col>
      <xdr:colOff>123825</xdr:colOff>
      <xdr:row>28</xdr:row>
      <xdr:rowOff>66318</xdr:rowOff>
    </xdr:to>
    <xdr:sp macro="" textlink="">
      <xdr:nvSpPr>
        <xdr:cNvPr id="159" name="楕円 158">
          <a:extLst>
            <a:ext uri="{FF2B5EF4-FFF2-40B4-BE49-F238E27FC236}">
              <a16:creationId xmlns:a16="http://schemas.microsoft.com/office/drawing/2014/main" id="{AA9C0784-3A3E-4486-95F2-6DD263D9A574}"/>
            </a:ext>
          </a:extLst>
        </xdr:cNvPr>
        <xdr:cNvSpPr/>
      </xdr:nvSpPr>
      <xdr:spPr>
        <a:xfrm>
          <a:off x="14033500" y="5536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15518</xdr:rowOff>
    </xdr:from>
    <xdr:to>
      <xdr:col>76</xdr:col>
      <xdr:colOff>22225</xdr:colOff>
      <xdr:row>28</xdr:row>
      <xdr:rowOff>153797</xdr:rowOff>
    </xdr:to>
    <xdr:cxnSp macro="">
      <xdr:nvCxnSpPr>
        <xdr:cNvPr id="160" name="直線コネクタ 159">
          <a:extLst>
            <a:ext uri="{FF2B5EF4-FFF2-40B4-BE49-F238E27FC236}">
              <a16:creationId xmlns:a16="http://schemas.microsoft.com/office/drawing/2014/main" id="{7A7EB397-6BC0-49D2-B724-529913D7CB4A}"/>
            </a:ext>
          </a:extLst>
        </xdr:cNvPr>
        <xdr:cNvCxnSpPr/>
      </xdr:nvCxnSpPr>
      <xdr:spPr>
        <a:xfrm>
          <a:off x="14084300" y="5587643"/>
          <a:ext cx="711200" cy="138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27</xdr:row>
      <xdr:rowOff>103989</xdr:rowOff>
    </xdr:from>
    <xdr:to>
      <xdr:col>68</xdr:col>
      <xdr:colOff>123825</xdr:colOff>
      <xdr:row>28</xdr:row>
      <xdr:rowOff>34139</xdr:rowOff>
    </xdr:to>
    <xdr:sp macro="" textlink="">
      <xdr:nvSpPr>
        <xdr:cNvPr id="161" name="楕円 160">
          <a:extLst>
            <a:ext uri="{FF2B5EF4-FFF2-40B4-BE49-F238E27FC236}">
              <a16:creationId xmlns:a16="http://schemas.microsoft.com/office/drawing/2014/main" id="{CD33E989-F86E-4D10-A866-68AAEBC129ED}"/>
            </a:ext>
          </a:extLst>
        </xdr:cNvPr>
        <xdr:cNvSpPr/>
      </xdr:nvSpPr>
      <xdr:spPr>
        <a:xfrm>
          <a:off x="13271500" y="550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154789</xdr:rowOff>
    </xdr:from>
    <xdr:to>
      <xdr:col>72</xdr:col>
      <xdr:colOff>73025</xdr:colOff>
      <xdr:row>28</xdr:row>
      <xdr:rowOff>15518</xdr:rowOff>
    </xdr:to>
    <xdr:cxnSp macro="">
      <xdr:nvCxnSpPr>
        <xdr:cNvPr id="162" name="直線コネクタ 161">
          <a:extLst>
            <a:ext uri="{FF2B5EF4-FFF2-40B4-BE49-F238E27FC236}">
              <a16:creationId xmlns:a16="http://schemas.microsoft.com/office/drawing/2014/main" id="{C3645D8F-9753-428A-8BC0-31B1A6E53178}"/>
            </a:ext>
          </a:extLst>
        </xdr:cNvPr>
        <xdr:cNvCxnSpPr/>
      </xdr:nvCxnSpPr>
      <xdr:spPr>
        <a:xfrm>
          <a:off x="13322300" y="5555464"/>
          <a:ext cx="762000" cy="32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27</xdr:row>
      <xdr:rowOff>102858</xdr:rowOff>
    </xdr:from>
    <xdr:to>
      <xdr:col>64</xdr:col>
      <xdr:colOff>123825</xdr:colOff>
      <xdr:row>28</xdr:row>
      <xdr:rowOff>33008</xdr:rowOff>
    </xdr:to>
    <xdr:sp macro="" textlink="">
      <xdr:nvSpPr>
        <xdr:cNvPr id="163" name="楕円 162">
          <a:extLst>
            <a:ext uri="{FF2B5EF4-FFF2-40B4-BE49-F238E27FC236}">
              <a16:creationId xmlns:a16="http://schemas.microsoft.com/office/drawing/2014/main" id="{61B33105-1F53-4EE1-8F23-23DA314C8D9E}"/>
            </a:ext>
          </a:extLst>
        </xdr:cNvPr>
        <xdr:cNvSpPr/>
      </xdr:nvSpPr>
      <xdr:spPr>
        <a:xfrm>
          <a:off x="12509500" y="5503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27</xdr:row>
      <xdr:rowOff>153658</xdr:rowOff>
    </xdr:from>
    <xdr:to>
      <xdr:col>68</xdr:col>
      <xdr:colOff>73025</xdr:colOff>
      <xdr:row>27</xdr:row>
      <xdr:rowOff>154789</xdr:rowOff>
    </xdr:to>
    <xdr:cxnSp macro="">
      <xdr:nvCxnSpPr>
        <xdr:cNvPr id="164" name="直線コネクタ 163">
          <a:extLst>
            <a:ext uri="{FF2B5EF4-FFF2-40B4-BE49-F238E27FC236}">
              <a16:creationId xmlns:a16="http://schemas.microsoft.com/office/drawing/2014/main" id="{89B80F0F-2F17-4E10-AD43-4F717803FBBD}"/>
            </a:ext>
          </a:extLst>
        </xdr:cNvPr>
        <xdr:cNvCxnSpPr/>
      </xdr:nvCxnSpPr>
      <xdr:spPr>
        <a:xfrm>
          <a:off x="12560300" y="5554333"/>
          <a:ext cx="762000" cy="1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27</xdr:row>
      <xdr:rowOff>65846</xdr:rowOff>
    </xdr:from>
    <xdr:to>
      <xdr:col>60</xdr:col>
      <xdr:colOff>123825</xdr:colOff>
      <xdr:row>27</xdr:row>
      <xdr:rowOff>167446</xdr:rowOff>
    </xdr:to>
    <xdr:sp macro="" textlink="">
      <xdr:nvSpPr>
        <xdr:cNvPr id="165" name="楕円 164">
          <a:extLst>
            <a:ext uri="{FF2B5EF4-FFF2-40B4-BE49-F238E27FC236}">
              <a16:creationId xmlns:a16="http://schemas.microsoft.com/office/drawing/2014/main" id="{08B10139-15EB-4737-89BF-D2E93FD1FE48}"/>
            </a:ext>
          </a:extLst>
        </xdr:cNvPr>
        <xdr:cNvSpPr/>
      </xdr:nvSpPr>
      <xdr:spPr>
        <a:xfrm>
          <a:off x="11747500" y="5466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27</xdr:row>
      <xdr:rowOff>116646</xdr:rowOff>
    </xdr:from>
    <xdr:to>
      <xdr:col>64</xdr:col>
      <xdr:colOff>73025</xdr:colOff>
      <xdr:row>27</xdr:row>
      <xdr:rowOff>153658</xdr:rowOff>
    </xdr:to>
    <xdr:cxnSp macro="">
      <xdr:nvCxnSpPr>
        <xdr:cNvPr id="166" name="直線コネクタ 165">
          <a:extLst>
            <a:ext uri="{FF2B5EF4-FFF2-40B4-BE49-F238E27FC236}">
              <a16:creationId xmlns:a16="http://schemas.microsoft.com/office/drawing/2014/main" id="{14B5F694-2FF0-4D7B-B33D-74D98355134A}"/>
            </a:ext>
          </a:extLst>
        </xdr:cNvPr>
        <xdr:cNvCxnSpPr/>
      </xdr:nvCxnSpPr>
      <xdr:spPr>
        <a:xfrm>
          <a:off x="11798300" y="5517321"/>
          <a:ext cx="762000" cy="37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101278</xdr:rowOff>
    </xdr:from>
    <xdr:ext cx="469744" cy="259045"/>
    <xdr:sp macro="" textlink="">
      <xdr:nvSpPr>
        <xdr:cNvPr id="167" name="n_1aveValue債務償還比率">
          <a:extLst>
            <a:ext uri="{FF2B5EF4-FFF2-40B4-BE49-F238E27FC236}">
              <a16:creationId xmlns:a16="http://schemas.microsoft.com/office/drawing/2014/main" id="{920E300B-04B9-48FB-8DD4-30536792DE8C}"/>
            </a:ext>
          </a:extLst>
        </xdr:cNvPr>
        <xdr:cNvSpPr txBox="1"/>
      </xdr:nvSpPr>
      <xdr:spPr>
        <a:xfrm>
          <a:off x="13836727" y="5844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143533</xdr:rowOff>
    </xdr:from>
    <xdr:ext cx="469744" cy="259045"/>
    <xdr:sp macro="" textlink="">
      <xdr:nvSpPr>
        <xdr:cNvPr id="168" name="n_2aveValue債務償還比率">
          <a:extLst>
            <a:ext uri="{FF2B5EF4-FFF2-40B4-BE49-F238E27FC236}">
              <a16:creationId xmlns:a16="http://schemas.microsoft.com/office/drawing/2014/main" id="{EF417C0D-8AB8-4002-BB86-4B9A490A4254}"/>
            </a:ext>
          </a:extLst>
        </xdr:cNvPr>
        <xdr:cNvSpPr txBox="1"/>
      </xdr:nvSpPr>
      <xdr:spPr>
        <a:xfrm>
          <a:off x="13087427" y="5887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128523</xdr:rowOff>
    </xdr:from>
    <xdr:ext cx="469744" cy="259045"/>
    <xdr:sp macro="" textlink="">
      <xdr:nvSpPr>
        <xdr:cNvPr id="169" name="n_3aveValue債務償還比率">
          <a:extLst>
            <a:ext uri="{FF2B5EF4-FFF2-40B4-BE49-F238E27FC236}">
              <a16:creationId xmlns:a16="http://schemas.microsoft.com/office/drawing/2014/main" id="{B79050F3-B84F-4022-B038-F634CB69DC76}"/>
            </a:ext>
          </a:extLst>
        </xdr:cNvPr>
        <xdr:cNvSpPr txBox="1"/>
      </xdr:nvSpPr>
      <xdr:spPr>
        <a:xfrm>
          <a:off x="12325427" y="5872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91923</xdr:rowOff>
    </xdr:from>
    <xdr:ext cx="469744" cy="259045"/>
    <xdr:sp macro="" textlink="">
      <xdr:nvSpPr>
        <xdr:cNvPr id="170" name="n_4aveValue債務償還比率">
          <a:extLst>
            <a:ext uri="{FF2B5EF4-FFF2-40B4-BE49-F238E27FC236}">
              <a16:creationId xmlns:a16="http://schemas.microsoft.com/office/drawing/2014/main" id="{B7EA65DD-3BAE-41B2-AA24-949C487EB51F}"/>
            </a:ext>
          </a:extLst>
        </xdr:cNvPr>
        <xdr:cNvSpPr txBox="1"/>
      </xdr:nvSpPr>
      <xdr:spPr>
        <a:xfrm>
          <a:off x="11563427" y="5835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82845</xdr:rowOff>
    </xdr:from>
    <xdr:ext cx="469744" cy="259045"/>
    <xdr:sp macro="" textlink="">
      <xdr:nvSpPr>
        <xdr:cNvPr id="171" name="n_1mainValue債務償還比率">
          <a:extLst>
            <a:ext uri="{FF2B5EF4-FFF2-40B4-BE49-F238E27FC236}">
              <a16:creationId xmlns:a16="http://schemas.microsoft.com/office/drawing/2014/main" id="{CFEE3BB2-1985-4C34-9B0A-37B845573B4B}"/>
            </a:ext>
          </a:extLst>
        </xdr:cNvPr>
        <xdr:cNvSpPr txBox="1"/>
      </xdr:nvSpPr>
      <xdr:spPr>
        <a:xfrm>
          <a:off x="13836727" y="531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50666</xdr:rowOff>
    </xdr:from>
    <xdr:ext cx="469744" cy="259045"/>
    <xdr:sp macro="" textlink="">
      <xdr:nvSpPr>
        <xdr:cNvPr id="172" name="n_2mainValue債務償還比率">
          <a:extLst>
            <a:ext uri="{FF2B5EF4-FFF2-40B4-BE49-F238E27FC236}">
              <a16:creationId xmlns:a16="http://schemas.microsoft.com/office/drawing/2014/main" id="{9FA7E9EB-EF58-41BF-BCEA-38D8C7CED389}"/>
            </a:ext>
          </a:extLst>
        </xdr:cNvPr>
        <xdr:cNvSpPr txBox="1"/>
      </xdr:nvSpPr>
      <xdr:spPr>
        <a:xfrm>
          <a:off x="13087427" y="5279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49535</xdr:rowOff>
    </xdr:from>
    <xdr:ext cx="469744" cy="259045"/>
    <xdr:sp macro="" textlink="">
      <xdr:nvSpPr>
        <xdr:cNvPr id="173" name="n_3mainValue債務償還比率">
          <a:extLst>
            <a:ext uri="{FF2B5EF4-FFF2-40B4-BE49-F238E27FC236}">
              <a16:creationId xmlns:a16="http://schemas.microsoft.com/office/drawing/2014/main" id="{34E25091-78B1-4311-93AC-FA6AE3574768}"/>
            </a:ext>
          </a:extLst>
        </xdr:cNvPr>
        <xdr:cNvSpPr txBox="1"/>
      </xdr:nvSpPr>
      <xdr:spPr>
        <a:xfrm>
          <a:off x="12325427" y="5278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12523</xdr:rowOff>
    </xdr:from>
    <xdr:ext cx="469744" cy="259045"/>
    <xdr:sp macro="" textlink="">
      <xdr:nvSpPr>
        <xdr:cNvPr id="174" name="n_4mainValue債務償還比率">
          <a:extLst>
            <a:ext uri="{FF2B5EF4-FFF2-40B4-BE49-F238E27FC236}">
              <a16:creationId xmlns:a16="http://schemas.microsoft.com/office/drawing/2014/main" id="{D530FA96-8DB5-4800-B48A-4D8EAD8F6478}"/>
            </a:ext>
          </a:extLst>
        </xdr:cNvPr>
        <xdr:cNvSpPr txBox="1"/>
      </xdr:nvSpPr>
      <xdr:spPr>
        <a:xfrm>
          <a:off x="11563427" y="5241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5" name="正方形/長方形 174">
          <a:extLst>
            <a:ext uri="{FF2B5EF4-FFF2-40B4-BE49-F238E27FC236}">
              <a16:creationId xmlns:a16="http://schemas.microsoft.com/office/drawing/2014/main" id="{1BFDD223-566B-4EF1-B412-E571CAA33D25}"/>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6" name="正方形/長方形 175">
          <a:extLst>
            <a:ext uri="{FF2B5EF4-FFF2-40B4-BE49-F238E27FC236}">
              <a16:creationId xmlns:a16="http://schemas.microsoft.com/office/drawing/2014/main" id="{FFA1DFB8-BDF5-478A-AE6B-54A7D51124B5}"/>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7" name="テキスト ボックス 176">
          <a:extLst>
            <a:ext uri="{FF2B5EF4-FFF2-40B4-BE49-F238E27FC236}">
              <a16:creationId xmlns:a16="http://schemas.microsoft.com/office/drawing/2014/main" id="{2585E715-5AF5-462F-8A57-FDA3A208C4D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8" name="テキスト ボックス 177">
          <a:extLst>
            <a:ext uri="{FF2B5EF4-FFF2-40B4-BE49-F238E27FC236}">
              <a16:creationId xmlns:a16="http://schemas.microsoft.com/office/drawing/2014/main" id="{3B04F5A0-6E30-4BEC-A401-35B1E2E87E6C}"/>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9" name="テキスト ボックス 178">
          <a:extLst>
            <a:ext uri="{FF2B5EF4-FFF2-40B4-BE49-F238E27FC236}">
              <a16:creationId xmlns:a16="http://schemas.microsoft.com/office/drawing/2014/main" id="{78439A66-536B-463E-A32B-40FF90F65C2E}"/>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80" name="テキスト ボックス 179">
          <a:extLst>
            <a:ext uri="{FF2B5EF4-FFF2-40B4-BE49-F238E27FC236}">
              <a16:creationId xmlns:a16="http://schemas.microsoft.com/office/drawing/2014/main" id="{D7DE7534-5409-4DC8-9600-2CADDE2342E3}"/>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137B9003-E94D-403B-88BC-CD6139AF5E62}"/>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F71B490D-EB4B-416D-BF62-20F22BD82DDF}"/>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79737C88-F07F-46CB-A23A-359489FB0F4B}"/>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11AF21C1-9F1E-4F4D-AA2B-132926126698}"/>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高知県日高村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2D8B1BBA-2308-4B5B-90AA-35C10E573A4F}"/>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5FD5FC6B-3A7E-4637-999E-7628C5B50DAA}"/>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C3E67933-777A-4D15-AE3E-39D054D99B7A}"/>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50D2B7C0-E8F3-4EA2-B6E0-4906CD59B632}"/>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D8FA95DC-4586-4B78-B6DA-9B2B775E45EA}"/>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84D3225E-015A-405F-B263-A461CAA37F2E}"/>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5,008
4,990
44.85
4,958,550
4,592,971
36,379
2,007,180
3,832,195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FEA2F353-557C-4812-BED4-C22A3C3AA588}"/>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80D38676-EFE6-4441-AFB1-21C6F3107339}"/>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25F0AA1D-39B7-4553-B22B-6897A74C50D4}"/>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C751F3-E1AE-4DCE-A0CA-F81729355C9F}"/>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C1CD7BE6-292B-46DD-BC1C-869C18A09125}"/>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91861D36-328E-4E66-8194-E1A1FB590CD7}"/>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5D7591F5-0144-4533-8874-E92FA76035AB}"/>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9660C277-23BA-4F6E-8D37-57A8537923AD}"/>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98203293-D4D4-419B-8F04-EAC9433B9583}"/>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2B76F4C5-14A9-4B30-8207-88C8BC2DE5DE}"/>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8C54E0E6-F3DF-4CE7-85C6-F86537534EE2}"/>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105157C6-537A-4FF7-8A0E-8E7DBBD69DE2}"/>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8D317817-0152-427E-A8C8-D46193E9ABAA}"/>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ED3C7884-319E-4DA4-A98A-FF108C7AA926}"/>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C11B2A66-013D-46B6-9C22-09840DEC79FA}"/>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20367A6-2622-415F-AEEC-D0FF2BD81686}"/>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273763E6-FF74-4D87-9C7A-95D8709BD20B}"/>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3AFB9C74-8E6F-44CD-ADA6-8F640B379C5F}"/>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A2BFE27F-9EB7-4C9D-A5CD-C481AD9CCD8B}"/>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AF2F138E-7D9A-405B-A0D1-143F7BC7E2BC}"/>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45D0233F-B7FE-46EB-B0D9-44DDE4AB0A55}"/>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BC7000E2-9A36-4B14-B2E7-1D78F900ACBA}"/>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A3A8A427-D80B-489F-89F7-51708D5F147A}"/>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B305CA2F-D365-4E71-8F1C-840C384830AE}"/>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C31CB954-A7DF-4625-8A19-F3FFBFD557F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4409600E-2F11-43A9-BC7C-F355A9D12A7B}"/>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1E495807-6E3D-4BA5-9EC2-918240D1C755}"/>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8083E0C-ED5B-4FAC-9CCC-E73B881D75E6}"/>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49ED69F-8990-4566-8190-9F34E7C80035}"/>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E42800C9-6384-4A84-9F73-8264C9F8D785}"/>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7F60845A-7518-4053-811F-F7AFA71722BC}"/>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2F08879-9236-479B-8D07-FBACAD5C323C}"/>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E7168F2A-8968-4C14-8BB4-EDAA323E895C}"/>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28B44FE3-3273-4620-9046-A195B97B95B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BD0F8AC0-6F01-4252-8117-C33BA5AF3B46}"/>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E19B6229-FE64-4AAF-96E9-A8E9DF1844B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E50D6109-924D-47E3-BDB0-8F8ED6DBDBB6}"/>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18DA9E98-4CED-41E1-A32D-F5004C690A3C}"/>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1AC8C334-B811-4E17-8209-569C3F431D92}"/>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863E53BE-366C-4D7A-99D0-0387055ACA1B}"/>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244097D1-3F03-4709-97CA-C045A5FCB736}"/>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9DE0E5F9-B02D-4B22-B7FD-23B952A0119A}"/>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1161EB42-6E6A-4309-8AEF-50674053DF52}"/>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E49C31C6-4737-4A2B-ACF2-BF5947C94FA6}"/>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A3875C7E-90FB-46EC-889D-CF2F68F94289}"/>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ECBEA566-6A78-4724-AEF3-2C33839A5BCF}"/>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28847</xdr:rowOff>
    </xdr:from>
    <xdr:to>
      <xdr:col>24</xdr:col>
      <xdr:colOff>62865</xdr:colOff>
      <xdr:row>42</xdr:row>
      <xdr:rowOff>56606</xdr:rowOff>
    </xdr:to>
    <xdr:cxnSp macro="">
      <xdr:nvCxnSpPr>
        <xdr:cNvPr id="58" name="直線コネクタ 57">
          <a:extLst>
            <a:ext uri="{FF2B5EF4-FFF2-40B4-BE49-F238E27FC236}">
              <a16:creationId xmlns:a16="http://schemas.microsoft.com/office/drawing/2014/main" id="{222F0ECA-524A-4BEE-A25B-73657851EF6B}"/>
            </a:ext>
          </a:extLst>
        </xdr:cNvPr>
        <xdr:cNvCxnSpPr/>
      </xdr:nvCxnSpPr>
      <xdr:spPr>
        <a:xfrm flipV="1">
          <a:off x="4634865" y="5858147"/>
          <a:ext cx="0" cy="1399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60433</xdr:rowOff>
    </xdr:from>
    <xdr:ext cx="405111" cy="259045"/>
    <xdr:sp macro="" textlink="">
      <xdr:nvSpPr>
        <xdr:cNvPr id="59" name="【道路】&#10;有形固定資産減価償却率最小値テキスト">
          <a:extLst>
            <a:ext uri="{FF2B5EF4-FFF2-40B4-BE49-F238E27FC236}">
              <a16:creationId xmlns:a16="http://schemas.microsoft.com/office/drawing/2014/main" id="{A5DE9201-ED60-4AC1-9D3B-5B3BB82C123D}"/>
            </a:ext>
          </a:extLst>
        </xdr:cNvPr>
        <xdr:cNvSpPr txBox="1"/>
      </xdr:nvSpPr>
      <xdr:spPr>
        <a:xfrm>
          <a:off x="4673600" y="7261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56606</xdr:rowOff>
    </xdr:from>
    <xdr:to>
      <xdr:col>24</xdr:col>
      <xdr:colOff>152400</xdr:colOff>
      <xdr:row>42</xdr:row>
      <xdr:rowOff>56606</xdr:rowOff>
    </xdr:to>
    <xdr:cxnSp macro="">
      <xdr:nvCxnSpPr>
        <xdr:cNvPr id="60" name="直線コネクタ 59">
          <a:extLst>
            <a:ext uri="{FF2B5EF4-FFF2-40B4-BE49-F238E27FC236}">
              <a16:creationId xmlns:a16="http://schemas.microsoft.com/office/drawing/2014/main" id="{D6FDCDED-8541-4E30-84C4-B3CD465C4E30}"/>
            </a:ext>
          </a:extLst>
        </xdr:cNvPr>
        <xdr:cNvCxnSpPr/>
      </xdr:nvCxnSpPr>
      <xdr:spPr>
        <a:xfrm>
          <a:off x="4546600" y="725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146974</xdr:rowOff>
    </xdr:from>
    <xdr:ext cx="405111" cy="259045"/>
    <xdr:sp macro="" textlink="">
      <xdr:nvSpPr>
        <xdr:cNvPr id="61" name="【道路】&#10;有形固定資産減価償却率最大値テキスト">
          <a:extLst>
            <a:ext uri="{FF2B5EF4-FFF2-40B4-BE49-F238E27FC236}">
              <a16:creationId xmlns:a16="http://schemas.microsoft.com/office/drawing/2014/main" id="{1254A8D6-376E-4475-873D-0582F5791736}"/>
            </a:ext>
          </a:extLst>
        </xdr:cNvPr>
        <xdr:cNvSpPr txBox="1"/>
      </xdr:nvSpPr>
      <xdr:spPr>
        <a:xfrm>
          <a:off x="4673600" y="5633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28847</xdr:rowOff>
    </xdr:from>
    <xdr:to>
      <xdr:col>24</xdr:col>
      <xdr:colOff>152400</xdr:colOff>
      <xdr:row>34</xdr:row>
      <xdr:rowOff>28847</xdr:rowOff>
    </xdr:to>
    <xdr:cxnSp macro="">
      <xdr:nvCxnSpPr>
        <xdr:cNvPr id="62" name="直線コネクタ 61">
          <a:extLst>
            <a:ext uri="{FF2B5EF4-FFF2-40B4-BE49-F238E27FC236}">
              <a16:creationId xmlns:a16="http://schemas.microsoft.com/office/drawing/2014/main" id="{EB9F90F1-608F-402E-84DA-302929A966CD}"/>
            </a:ext>
          </a:extLst>
        </xdr:cNvPr>
        <xdr:cNvCxnSpPr/>
      </xdr:nvCxnSpPr>
      <xdr:spPr>
        <a:xfrm>
          <a:off x="4546600" y="5858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134455</xdr:rowOff>
    </xdr:from>
    <xdr:ext cx="405111" cy="259045"/>
    <xdr:sp macro="" textlink="">
      <xdr:nvSpPr>
        <xdr:cNvPr id="63" name="【道路】&#10;有形固定資産減価償却率平均値テキスト">
          <a:extLst>
            <a:ext uri="{FF2B5EF4-FFF2-40B4-BE49-F238E27FC236}">
              <a16:creationId xmlns:a16="http://schemas.microsoft.com/office/drawing/2014/main" id="{5390D053-7349-4E46-A837-5B272A047B6C}"/>
            </a:ext>
          </a:extLst>
        </xdr:cNvPr>
        <xdr:cNvSpPr txBox="1"/>
      </xdr:nvSpPr>
      <xdr:spPr>
        <a:xfrm>
          <a:off x="4673600" y="66495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156028</xdr:rowOff>
    </xdr:from>
    <xdr:to>
      <xdr:col>24</xdr:col>
      <xdr:colOff>114300</xdr:colOff>
      <xdr:row>39</xdr:row>
      <xdr:rowOff>86178</xdr:rowOff>
    </xdr:to>
    <xdr:sp macro="" textlink="">
      <xdr:nvSpPr>
        <xdr:cNvPr id="64" name="フローチャート: 判断 63">
          <a:extLst>
            <a:ext uri="{FF2B5EF4-FFF2-40B4-BE49-F238E27FC236}">
              <a16:creationId xmlns:a16="http://schemas.microsoft.com/office/drawing/2014/main" id="{F6B334EF-E81E-4204-A3E9-DF98E9D5984D}"/>
            </a:ext>
          </a:extLst>
        </xdr:cNvPr>
        <xdr:cNvSpPr/>
      </xdr:nvSpPr>
      <xdr:spPr>
        <a:xfrm>
          <a:off x="4584700" y="667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162560</xdr:rowOff>
    </xdr:from>
    <xdr:to>
      <xdr:col>20</xdr:col>
      <xdr:colOff>38100</xdr:colOff>
      <xdr:row>39</xdr:row>
      <xdr:rowOff>92710</xdr:rowOff>
    </xdr:to>
    <xdr:sp macro="" textlink="">
      <xdr:nvSpPr>
        <xdr:cNvPr id="65" name="フローチャート: 判断 64">
          <a:extLst>
            <a:ext uri="{FF2B5EF4-FFF2-40B4-BE49-F238E27FC236}">
              <a16:creationId xmlns:a16="http://schemas.microsoft.com/office/drawing/2014/main" id="{11AC5691-E702-4EA3-B300-EF3DCB9A9B35}"/>
            </a:ext>
          </a:extLst>
        </xdr:cNvPr>
        <xdr:cNvSpPr/>
      </xdr:nvSpPr>
      <xdr:spPr>
        <a:xfrm>
          <a:off x="3746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118473</xdr:rowOff>
    </xdr:from>
    <xdr:to>
      <xdr:col>15</xdr:col>
      <xdr:colOff>101600</xdr:colOff>
      <xdr:row>39</xdr:row>
      <xdr:rowOff>48623</xdr:rowOff>
    </xdr:to>
    <xdr:sp macro="" textlink="">
      <xdr:nvSpPr>
        <xdr:cNvPr id="66" name="フローチャート: 判断 65">
          <a:extLst>
            <a:ext uri="{FF2B5EF4-FFF2-40B4-BE49-F238E27FC236}">
              <a16:creationId xmlns:a16="http://schemas.microsoft.com/office/drawing/2014/main" id="{58D242FE-A8BF-41CF-804A-B8D64BAEA261}"/>
            </a:ext>
          </a:extLst>
        </xdr:cNvPr>
        <xdr:cNvSpPr/>
      </xdr:nvSpPr>
      <xdr:spPr>
        <a:xfrm>
          <a:off x="2857500" y="66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80917</xdr:rowOff>
    </xdr:from>
    <xdr:to>
      <xdr:col>10</xdr:col>
      <xdr:colOff>165100</xdr:colOff>
      <xdr:row>39</xdr:row>
      <xdr:rowOff>11067</xdr:rowOff>
    </xdr:to>
    <xdr:sp macro="" textlink="">
      <xdr:nvSpPr>
        <xdr:cNvPr id="67" name="フローチャート: 判断 66">
          <a:extLst>
            <a:ext uri="{FF2B5EF4-FFF2-40B4-BE49-F238E27FC236}">
              <a16:creationId xmlns:a16="http://schemas.microsoft.com/office/drawing/2014/main" id="{13220F55-CEBE-40F8-9E40-BD34D3719310}"/>
            </a:ext>
          </a:extLst>
        </xdr:cNvPr>
        <xdr:cNvSpPr/>
      </xdr:nvSpPr>
      <xdr:spPr>
        <a:xfrm>
          <a:off x="1968500" y="659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77651</xdr:rowOff>
    </xdr:from>
    <xdr:to>
      <xdr:col>6</xdr:col>
      <xdr:colOff>38100</xdr:colOff>
      <xdr:row>39</xdr:row>
      <xdr:rowOff>7801</xdr:rowOff>
    </xdr:to>
    <xdr:sp macro="" textlink="">
      <xdr:nvSpPr>
        <xdr:cNvPr id="68" name="フローチャート: 判断 67">
          <a:extLst>
            <a:ext uri="{FF2B5EF4-FFF2-40B4-BE49-F238E27FC236}">
              <a16:creationId xmlns:a16="http://schemas.microsoft.com/office/drawing/2014/main" id="{BB15D9D5-8B3B-49F5-8506-0494606BCC20}"/>
            </a:ext>
          </a:extLst>
        </xdr:cNvPr>
        <xdr:cNvSpPr/>
      </xdr:nvSpPr>
      <xdr:spPr>
        <a:xfrm>
          <a:off x="1079500" y="659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F3F3FCFA-4FCF-4F0F-A01E-5E2E2279C30C}"/>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E289C4AA-FD5F-4AFD-A6A1-9C181B92FE97}"/>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DB53133E-8508-42C0-BC1E-DECAEB1A9965}"/>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414B07B0-1994-4789-96C1-ACFC86A40F81}"/>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B8CD43A-CBB3-450F-B800-F7FB04FBA96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74385</xdr:rowOff>
    </xdr:from>
    <xdr:to>
      <xdr:col>24</xdr:col>
      <xdr:colOff>114300</xdr:colOff>
      <xdr:row>39</xdr:row>
      <xdr:rowOff>4535</xdr:rowOff>
    </xdr:to>
    <xdr:sp macro="" textlink="">
      <xdr:nvSpPr>
        <xdr:cNvPr id="74" name="楕円 73">
          <a:extLst>
            <a:ext uri="{FF2B5EF4-FFF2-40B4-BE49-F238E27FC236}">
              <a16:creationId xmlns:a16="http://schemas.microsoft.com/office/drawing/2014/main" id="{E646AB55-243C-4F43-87E7-101DF91B96E2}"/>
            </a:ext>
          </a:extLst>
        </xdr:cNvPr>
        <xdr:cNvSpPr/>
      </xdr:nvSpPr>
      <xdr:spPr>
        <a:xfrm>
          <a:off x="4584700" y="658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97263</xdr:rowOff>
    </xdr:from>
    <xdr:ext cx="405111" cy="259045"/>
    <xdr:sp macro="" textlink="">
      <xdr:nvSpPr>
        <xdr:cNvPr id="75" name="【道路】&#10;有形固定資産減価償却率該当値テキスト">
          <a:extLst>
            <a:ext uri="{FF2B5EF4-FFF2-40B4-BE49-F238E27FC236}">
              <a16:creationId xmlns:a16="http://schemas.microsoft.com/office/drawing/2014/main" id="{6BC6A517-BB27-4B08-AEB5-9BAF6BCC8B2D}"/>
            </a:ext>
          </a:extLst>
        </xdr:cNvPr>
        <xdr:cNvSpPr txBox="1"/>
      </xdr:nvSpPr>
      <xdr:spPr>
        <a:xfrm>
          <a:off x="4673600" y="6440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40096</xdr:rowOff>
    </xdr:from>
    <xdr:to>
      <xdr:col>20</xdr:col>
      <xdr:colOff>38100</xdr:colOff>
      <xdr:row>38</xdr:row>
      <xdr:rowOff>141696</xdr:rowOff>
    </xdr:to>
    <xdr:sp macro="" textlink="">
      <xdr:nvSpPr>
        <xdr:cNvPr id="76" name="楕円 75">
          <a:extLst>
            <a:ext uri="{FF2B5EF4-FFF2-40B4-BE49-F238E27FC236}">
              <a16:creationId xmlns:a16="http://schemas.microsoft.com/office/drawing/2014/main" id="{169CB01A-C164-4DA8-8F7C-0013337320B5}"/>
            </a:ext>
          </a:extLst>
        </xdr:cNvPr>
        <xdr:cNvSpPr/>
      </xdr:nvSpPr>
      <xdr:spPr>
        <a:xfrm>
          <a:off x="3746500" y="6555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90896</xdr:rowOff>
    </xdr:from>
    <xdr:to>
      <xdr:col>24</xdr:col>
      <xdr:colOff>63500</xdr:colOff>
      <xdr:row>38</xdr:row>
      <xdr:rowOff>125185</xdr:rowOff>
    </xdr:to>
    <xdr:cxnSp macro="">
      <xdr:nvCxnSpPr>
        <xdr:cNvPr id="77" name="直線コネクタ 76">
          <a:extLst>
            <a:ext uri="{FF2B5EF4-FFF2-40B4-BE49-F238E27FC236}">
              <a16:creationId xmlns:a16="http://schemas.microsoft.com/office/drawing/2014/main" id="{00CCA36F-4C0F-43BB-8759-DADC5C3A3290}"/>
            </a:ext>
          </a:extLst>
        </xdr:cNvPr>
        <xdr:cNvCxnSpPr/>
      </xdr:nvCxnSpPr>
      <xdr:spPr>
        <a:xfrm>
          <a:off x="3797300" y="6605996"/>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12337</xdr:rowOff>
    </xdr:from>
    <xdr:to>
      <xdr:col>15</xdr:col>
      <xdr:colOff>101600</xdr:colOff>
      <xdr:row>38</xdr:row>
      <xdr:rowOff>113937</xdr:rowOff>
    </xdr:to>
    <xdr:sp macro="" textlink="">
      <xdr:nvSpPr>
        <xdr:cNvPr id="78" name="楕円 77">
          <a:extLst>
            <a:ext uri="{FF2B5EF4-FFF2-40B4-BE49-F238E27FC236}">
              <a16:creationId xmlns:a16="http://schemas.microsoft.com/office/drawing/2014/main" id="{BC588C94-B93C-45DE-8122-0FA5E08BCA5D}"/>
            </a:ext>
          </a:extLst>
        </xdr:cNvPr>
        <xdr:cNvSpPr/>
      </xdr:nvSpPr>
      <xdr:spPr>
        <a:xfrm>
          <a:off x="2857500" y="652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63137</xdr:rowOff>
    </xdr:from>
    <xdr:to>
      <xdr:col>19</xdr:col>
      <xdr:colOff>177800</xdr:colOff>
      <xdr:row>38</xdr:row>
      <xdr:rowOff>90896</xdr:rowOff>
    </xdr:to>
    <xdr:cxnSp macro="">
      <xdr:nvCxnSpPr>
        <xdr:cNvPr id="79" name="直線コネクタ 78">
          <a:extLst>
            <a:ext uri="{FF2B5EF4-FFF2-40B4-BE49-F238E27FC236}">
              <a16:creationId xmlns:a16="http://schemas.microsoft.com/office/drawing/2014/main" id="{77596C6A-2863-41FA-8474-96B3A4B2B858}"/>
            </a:ext>
          </a:extLst>
        </xdr:cNvPr>
        <xdr:cNvCxnSpPr/>
      </xdr:nvCxnSpPr>
      <xdr:spPr>
        <a:xfrm>
          <a:off x="2908300" y="6578237"/>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31931</xdr:rowOff>
    </xdr:from>
    <xdr:to>
      <xdr:col>10</xdr:col>
      <xdr:colOff>165100</xdr:colOff>
      <xdr:row>37</xdr:row>
      <xdr:rowOff>133531</xdr:rowOff>
    </xdr:to>
    <xdr:sp macro="" textlink="">
      <xdr:nvSpPr>
        <xdr:cNvPr id="80" name="楕円 79">
          <a:extLst>
            <a:ext uri="{FF2B5EF4-FFF2-40B4-BE49-F238E27FC236}">
              <a16:creationId xmlns:a16="http://schemas.microsoft.com/office/drawing/2014/main" id="{AD4F56D6-F526-4E1C-A85B-0DFC38532CD3}"/>
            </a:ext>
          </a:extLst>
        </xdr:cNvPr>
        <xdr:cNvSpPr/>
      </xdr:nvSpPr>
      <xdr:spPr>
        <a:xfrm>
          <a:off x="1968500" y="637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82731</xdr:rowOff>
    </xdr:from>
    <xdr:to>
      <xdr:col>15</xdr:col>
      <xdr:colOff>50800</xdr:colOff>
      <xdr:row>38</xdr:row>
      <xdr:rowOff>63137</xdr:rowOff>
    </xdr:to>
    <xdr:cxnSp macro="">
      <xdr:nvCxnSpPr>
        <xdr:cNvPr id="81" name="直線コネクタ 80">
          <a:extLst>
            <a:ext uri="{FF2B5EF4-FFF2-40B4-BE49-F238E27FC236}">
              <a16:creationId xmlns:a16="http://schemas.microsoft.com/office/drawing/2014/main" id="{32C5C6A3-03C6-4649-805E-BF4416C14325}"/>
            </a:ext>
          </a:extLst>
        </xdr:cNvPr>
        <xdr:cNvCxnSpPr/>
      </xdr:nvCxnSpPr>
      <xdr:spPr>
        <a:xfrm>
          <a:off x="2019300" y="6426381"/>
          <a:ext cx="889000" cy="151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7439</xdr:rowOff>
    </xdr:from>
    <xdr:to>
      <xdr:col>6</xdr:col>
      <xdr:colOff>38100</xdr:colOff>
      <xdr:row>37</xdr:row>
      <xdr:rowOff>109039</xdr:rowOff>
    </xdr:to>
    <xdr:sp macro="" textlink="">
      <xdr:nvSpPr>
        <xdr:cNvPr id="82" name="楕円 81">
          <a:extLst>
            <a:ext uri="{FF2B5EF4-FFF2-40B4-BE49-F238E27FC236}">
              <a16:creationId xmlns:a16="http://schemas.microsoft.com/office/drawing/2014/main" id="{A57A1E06-7065-4E5D-BBFB-63530868D6A0}"/>
            </a:ext>
          </a:extLst>
        </xdr:cNvPr>
        <xdr:cNvSpPr/>
      </xdr:nvSpPr>
      <xdr:spPr>
        <a:xfrm>
          <a:off x="1079500" y="6351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58239</xdr:rowOff>
    </xdr:from>
    <xdr:to>
      <xdr:col>10</xdr:col>
      <xdr:colOff>114300</xdr:colOff>
      <xdr:row>37</xdr:row>
      <xdr:rowOff>82731</xdr:rowOff>
    </xdr:to>
    <xdr:cxnSp macro="">
      <xdr:nvCxnSpPr>
        <xdr:cNvPr id="83" name="直線コネクタ 82">
          <a:extLst>
            <a:ext uri="{FF2B5EF4-FFF2-40B4-BE49-F238E27FC236}">
              <a16:creationId xmlns:a16="http://schemas.microsoft.com/office/drawing/2014/main" id="{BD4C554C-8DE4-4F38-B0FA-BE7D8A878CB4}"/>
            </a:ext>
          </a:extLst>
        </xdr:cNvPr>
        <xdr:cNvCxnSpPr/>
      </xdr:nvCxnSpPr>
      <xdr:spPr>
        <a:xfrm>
          <a:off x="1130300" y="6401889"/>
          <a:ext cx="8890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83837</xdr:rowOff>
    </xdr:from>
    <xdr:ext cx="405111" cy="259045"/>
    <xdr:sp macro="" textlink="">
      <xdr:nvSpPr>
        <xdr:cNvPr id="84" name="n_1aveValue【道路】&#10;有形固定資産減価償却率">
          <a:extLst>
            <a:ext uri="{FF2B5EF4-FFF2-40B4-BE49-F238E27FC236}">
              <a16:creationId xmlns:a16="http://schemas.microsoft.com/office/drawing/2014/main" id="{E87A29C4-5AE6-488F-AE48-64C2DCD365D8}"/>
            </a:ext>
          </a:extLst>
        </xdr:cNvPr>
        <xdr:cNvSpPr txBox="1"/>
      </xdr:nvSpPr>
      <xdr:spPr>
        <a:xfrm>
          <a:off x="3582044" y="677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39750</xdr:rowOff>
    </xdr:from>
    <xdr:ext cx="405111" cy="259045"/>
    <xdr:sp macro="" textlink="">
      <xdr:nvSpPr>
        <xdr:cNvPr id="85" name="n_2aveValue【道路】&#10;有形固定資産減価償却率">
          <a:extLst>
            <a:ext uri="{FF2B5EF4-FFF2-40B4-BE49-F238E27FC236}">
              <a16:creationId xmlns:a16="http://schemas.microsoft.com/office/drawing/2014/main" id="{3843919D-EA95-484D-964B-2E6DB1C3C843}"/>
            </a:ext>
          </a:extLst>
        </xdr:cNvPr>
        <xdr:cNvSpPr txBox="1"/>
      </xdr:nvSpPr>
      <xdr:spPr>
        <a:xfrm>
          <a:off x="2705744" y="672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2194</xdr:rowOff>
    </xdr:from>
    <xdr:ext cx="405111" cy="259045"/>
    <xdr:sp macro="" textlink="">
      <xdr:nvSpPr>
        <xdr:cNvPr id="86" name="n_3aveValue【道路】&#10;有形固定資産減価償却率">
          <a:extLst>
            <a:ext uri="{FF2B5EF4-FFF2-40B4-BE49-F238E27FC236}">
              <a16:creationId xmlns:a16="http://schemas.microsoft.com/office/drawing/2014/main" id="{156C8811-15DB-45D0-8A31-DDA38278FD82}"/>
            </a:ext>
          </a:extLst>
        </xdr:cNvPr>
        <xdr:cNvSpPr txBox="1"/>
      </xdr:nvSpPr>
      <xdr:spPr>
        <a:xfrm>
          <a:off x="1816744" y="6688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170378</xdr:rowOff>
    </xdr:from>
    <xdr:ext cx="405111" cy="259045"/>
    <xdr:sp macro="" textlink="">
      <xdr:nvSpPr>
        <xdr:cNvPr id="87" name="n_4aveValue【道路】&#10;有形固定資産減価償却率">
          <a:extLst>
            <a:ext uri="{FF2B5EF4-FFF2-40B4-BE49-F238E27FC236}">
              <a16:creationId xmlns:a16="http://schemas.microsoft.com/office/drawing/2014/main" id="{87EE3B65-1CDC-4CF1-BB0E-DD273A5D02FE}"/>
            </a:ext>
          </a:extLst>
        </xdr:cNvPr>
        <xdr:cNvSpPr txBox="1"/>
      </xdr:nvSpPr>
      <xdr:spPr>
        <a:xfrm>
          <a:off x="927744" y="668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158223</xdr:rowOff>
    </xdr:from>
    <xdr:ext cx="405111" cy="259045"/>
    <xdr:sp macro="" textlink="">
      <xdr:nvSpPr>
        <xdr:cNvPr id="88" name="n_1mainValue【道路】&#10;有形固定資産減価償却率">
          <a:extLst>
            <a:ext uri="{FF2B5EF4-FFF2-40B4-BE49-F238E27FC236}">
              <a16:creationId xmlns:a16="http://schemas.microsoft.com/office/drawing/2014/main" id="{DE0D4118-EB4B-4E9A-A4EC-4E5677C97016}"/>
            </a:ext>
          </a:extLst>
        </xdr:cNvPr>
        <xdr:cNvSpPr txBox="1"/>
      </xdr:nvSpPr>
      <xdr:spPr>
        <a:xfrm>
          <a:off x="3582044" y="6330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130464</xdr:rowOff>
    </xdr:from>
    <xdr:ext cx="405111" cy="259045"/>
    <xdr:sp macro="" textlink="">
      <xdr:nvSpPr>
        <xdr:cNvPr id="89" name="n_2mainValue【道路】&#10;有形固定資産減価償却率">
          <a:extLst>
            <a:ext uri="{FF2B5EF4-FFF2-40B4-BE49-F238E27FC236}">
              <a16:creationId xmlns:a16="http://schemas.microsoft.com/office/drawing/2014/main" id="{BBA93171-ED20-4806-9C64-9E9DB2C290AA}"/>
            </a:ext>
          </a:extLst>
        </xdr:cNvPr>
        <xdr:cNvSpPr txBox="1"/>
      </xdr:nvSpPr>
      <xdr:spPr>
        <a:xfrm>
          <a:off x="2705744" y="630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150058</xdr:rowOff>
    </xdr:from>
    <xdr:ext cx="405111" cy="259045"/>
    <xdr:sp macro="" textlink="">
      <xdr:nvSpPr>
        <xdr:cNvPr id="90" name="n_3mainValue【道路】&#10;有形固定資産減価償却率">
          <a:extLst>
            <a:ext uri="{FF2B5EF4-FFF2-40B4-BE49-F238E27FC236}">
              <a16:creationId xmlns:a16="http://schemas.microsoft.com/office/drawing/2014/main" id="{34E478F7-E2E2-4CDC-A9BE-78E166289F4C}"/>
            </a:ext>
          </a:extLst>
        </xdr:cNvPr>
        <xdr:cNvSpPr txBox="1"/>
      </xdr:nvSpPr>
      <xdr:spPr>
        <a:xfrm>
          <a:off x="1816744" y="615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125566</xdr:rowOff>
    </xdr:from>
    <xdr:ext cx="405111" cy="259045"/>
    <xdr:sp macro="" textlink="">
      <xdr:nvSpPr>
        <xdr:cNvPr id="91" name="n_4mainValue【道路】&#10;有形固定資産減価償却率">
          <a:extLst>
            <a:ext uri="{FF2B5EF4-FFF2-40B4-BE49-F238E27FC236}">
              <a16:creationId xmlns:a16="http://schemas.microsoft.com/office/drawing/2014/main" id="{4DC2ECA8-BB8D-4AC9-BFC5-7856F0DDCFE6}"/>
            </a:ext>
          </a:extLst>
        </xdr:cNvPr>
        <xdr:cNvSpPr txBox="1"/>
      </xdr:nvSpPr>
      <xdr:spPr>
        <a:xfrm>
          <a:off x="927744" y="6126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A43C97DD-146D-4D4E-AF74-D576AA523E9C}"/>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54232A92-CEEB-48BB-A34F-CA15F2072ABA}"/>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EC3C553C-0BF7-4F7A-8851-92BBA38CD7CC}"/>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A9C5AA08-1997-49C1-9120-3C9A42ACEB97}"/>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9D5B449-CBC9-4EE0-974F-4FE2FA12740F}"/>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EB23E669-26D2-4615-85DA-67901797DD89}"/>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8CB87EBA-D447-4671-9D81-0607AD6B49CA}"/>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3961DD67-DEA1-4AEE-9AEB-11973C93047B}"/>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6E98BD51-EFD9-423F-BB4F-FD9B8B93A54A}"/>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8D4EB8AB-AFAC-4A19-B7C9-06A6FE32942E}"/>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A8461649-521A-433E-AA0F-9E6135CC3069}"/>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59BA02BC-FFE3-41E4-8B7C-274ECB30D01B}"/>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5F7B5FDE-25EC-4DE1-8F83-9A36C0D0E7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5" name="テキスト ボックス 104">
          <a:extLst>
            <a:ext uri="{FF2B5EF4-FFF2-40B4-BE49-F238E27FC236}">
              <a16:creationId xmlns:a16="http://schemas.microsoft.com/office/drawing/2014/main" id="{BF49C458-78E4-4E4B-8120-721AE07155A6}"/>
            </a:ext>
          </a:extLst>
        </xdr:cNvPr>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797E1A8E-359C-448D-8F64-B63AFE6B8ACF}"/>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7" name="テキスト ボックス 106">
          <a:extLst>
            <a:ext uri="{FF2B5EF4-FFF2-40B4-BE49-F238E27FC236}">
              <a16:creationId xmlns:a16="http://schemas.microsoft.com/office/drawing/2014/main" id="{F75B8C4E-4490-4FC3-9B47-48B20B795A62}"/>
            </a:ext>
          </a:extLst>
        </xdr:cNvPr>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5FF03834-7FDA-40DF-BE25-4D13AAF2A7E9}"/>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9" name="テキスト ボックス 108">
          <a:extLst>
            <a:ext uri="{FF2B5EF4-FFF2-40B4-BE49-F238E27FC236}">
              <a16:creationId xmlns:a16="http://schemas.microsoft.com/office/drawing/2014/main" id="{3A35F832-7901-4282-B4FE-D171F792BC9F}"/>
            </a:ext>
          </a:extLst>
        </xdr:cNvPr>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845FF9BE-64B7-4759-ACA9-EAED1C6FC7A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1" name="テキスト ボックス 110">
          <a:extLst>
            <a:ext uri="{FF2B5EF4-FFF2-40B4-BE49-F238E27FC236}">
              <a16:creationId xmlns:a16="http://schemas.microsoft.com/office/drawing/2014/main" id="{C548E622-0453-45E5-B59A-12821FB26D3F}"/>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道路】&#10;一人当たり延長グラフ枠">
          <a:extLst>
            <a:ext uri="{FF2B5EF4-FFF2-40B4-BE49-F238E27FC236}">
              <a16:creationId xmlns:a16="http://schemas.microsoft.com/office/drawing/2014/main" id="{191C1393-2866-4116-8895-F6CEB0E73CAC}"/>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79730</xdr:rowOff>
    </xdr:from>
    <xdr:to>
      <xdr:col>54</xdr:col>
      <xdr:colOff>189865</xdr:colOff>
      <xdr:row>41</xdr:row>
      <xdr:rowOff>98722</xdr:rowOff>
    </xdr:to>
    <xdr:cxnSp macro="">
      <xdr:nvCxnSpPr>
        <xdr:cNvPr id="113" name="直線コネクタ 112">
          <a:extLst>
            <a:ext uri="{FF2B5EF4-FFF2-40B4-BE49-F238E27FC236}">
              <a16:creationId xmlns:a16="http://schemas.microsoft.com/office/drawing/2014/main" id="{D1FE2440-A04B-4D95-B006-4029E5AF8EA3}"/>
            </a:ext>
          </a:extLst>
        </xdr:cNvPr>
        <xdr:cNvCxnSpPr/>
      </xdr:nvCxnSpPr>
      <xdr:spPr>
        <a:xfrm flipV="1">
          <a:off x="10476865" y="5737580"/>
          <a:ext cx="0" cy="1390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102549</xdr:rowOff>
    </xdr:from>
    <xdr:ext cx="469744" cy="259045"/>
    <xdr:sp macro="" textlink="">
      <xdr:nvSpPr>
        <xdr:cNvPr id="114" name="【道路】&#10;一人当たり延長最小値テキスト">
          <a:extLst>
            <a:ext uri="{FF2B5EF4-FFF2-40B4-BE49-F238E27FC236}">
              <a16:creationId xmlns:a16="http://schemas.microsoft.com/office/drawing/2014/main" id="{BD11434F-61D4-4F71-9416-FCE862C34F04}"/>
            </a:ext>
          </a:extLst>
        </xdr:cNvPr>
        <xdr:cNvSpPr txBox="1"/>
      </xdr:nvSpPr>
      <xdr:spPr>
        <a:xfrm>
          <a:off x="10515600" y="7131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98722</xdr:rowOff>
    </xdr:from>
    <xdr:to>
      <xdr:col>55</xdr:col>
      <xdr:colOff>88900</xdr:colOff>
      <xdr:row>41</xdr:row>
      <xdr:rowOff>98722</xdr:rowOff>
    </xdr:to>
    <xdr:cxnSp macro="">
      <xdr:nvCxnSpPr>
        <xdr:cNvPr id="115" name="直線コネクタ 114">
          <a:extLst>
            <a:ext uri="{FF2B5EF4-FFF2-40B4-BE49-F238E27FC236}">
              <a16:creationId xmlns:a16="http://schemas.microsoft.com/office/drawing/2014/main" id="{51405FF8-3F7A-430E-A134-A5FF6854B030}"/>
            </a:ext>
          </a:extLst>
        </xdr:cNvPr>
        <xdr:cNvCxnSpPr/>
      </xdr:nvCxnSpPr>
      <xdr:spPr>
        <a:xfrm>
          <a:off x="10388600" y="7128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26407</xdr:rowOff>
    </xdr:from>
    <xdr:ext cx="599010" cy="259045"/>
    <xdr:sp macro="" textlink="">
      <xdr:nvSpPr>
        <xdr:cNvPr id="116" name="【道路】&#10;一人当たり延長最大値テキスト">
          <a:extLst>
            <a:ext uri="{FF2B5EF4-FFF2-40B4-BE49-F238E27FC236}">
              <a16:creationId xmlns:a16="http://schemas.microsoft.com/office/drawing/2014/main" id="{C9F1D574-F829-42A2-8134-CB4AAB2FA54F}"/>
            </a:ext>
          </a:extLst>
        </xdr:cNvPr>
        <xdr:cNvSpPr txBox="1"/>
      </xdr:nvSpPr>
      <xdr:spPr>
        <a:xfrm>
          <a:off x="10515600" y="5512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79730</xdr:rowOff>
    </xdr:from>
    <xdr:to>
      <xdr:col>55</xdr:col>
      <xdr:colOff>88900</xdr:colOff>
      <xdr:row>33</xdr:row>
      <xdr:rowOff>79730</xdr:rowOff>
    </xdr:to>
    <xdr:cxnSp macro="">
      <xdr:nvCxnSpPr>
        <xdr:cNvPr id="117" name="直線コネクタ 116">
          <a:extLst>
            <a:ext uri="{FF2B5EF4-FFF2-40B4-BE49-F238E27FC236}">
              <a16:creationId xmlns:a16="http://schemas.microsoft.com/office/drawing/2014/main" id="{9BE1DD4C-8729-4096-96EE-FD70C0AAFC24}"/>
            </a:ext>
          </a:extLst>
        </xdr:cNvPr>
        <xdr:cNvCxnSpPr/>
      </xdr:nvCxnSpPr>
      <xdr:spPr>
        <a:xfrm>
          <a:off x="10388600" y="5737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137020</xdr:rowOff>
    </xdr:from>
    <xdr:ext cx="534377" cy="259045"/>
    <xdr:sp macro="" textlink="">
      <xdr:nvSpPr>
        <xdr:cNvPr id="118" name="【道路】&#10;一人当たり延長平均値テキスト">
          <a:extLst>
            <a:ext uri="{FF2B5EF4-FFF2-40B4-BE49-F238E27FC236}">
              <a16:creationId xmlns:a16="http://schemas.microsoft.com/office/drawing/2014/main" id="{00A3E721-42E5-46D8-8B4E-A21F5841C50A}"/>
            </a:ext>
          </a:extLst>
        </xdr:cNvPr>
        <xdr:cNvSpPr txBox="1"/>
      </xdr:nvSpPr>
      <xdr:spPr>
        <a:xfrm>
          <a:off x="10515600" y="66521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114143</xdr:rowOff>
    </xdr:from>
    <xdr:to>
      <xdr:col>55</xdr:col>
      <xdr:colOff>50800</xdr:colOff>
      <xdr:row>40</xdr:row>
      <xdr:rowOff>44293</xdr:rowOff>
    </xdr:to>
    <xdr:sp macro="" textlink="">
      <xdr:nvSpPr>
        <xdr:cNvPr id="119" name="フローチャート: 判断 118">
          <a:extLst>
            <a:ext uri="{FF2B5EF4-FFF2-40B4-BE49-F238E27FC236}">
              <a16:creationId xmlns:a16="http://schemas.microsoft.com/office/drawing/2014/main" id="{542E1A07-97C9-47E0-B200-C62C4570669F}"/>
            </a:ext>
          </a:extLst>
        </xdr:cNvPr>
        <xdr:cNvSpPr/>
      </xdr:nvSpPr>
      <xdr:spPr>
        <a:xfrm>
          <a:off x="10426700" y="680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109516</xdr:rowOff>
    </xdr:from>
    <xdr:to>
      <xdr:col>50</xdr:col>
      <xdr:colOff>165100</xdr:colOff>
      <xdr:row>40</xdr:row>
      <xdr:rowOff>39666</xdr:rowOff>
    </xdr:to>
    <xdr:sp macro="" textlink="">
      <xdr:nvSpPr>
        <xdr:cNvPr id="120" name="フローチャート: 判断 119">
          <a:extLst>
            <a:ext uri="{FF2B5EF4-FFF2-40B4-BE49-F238E27FC236}">
              <a16:creationId xmlns:a16="http://schemas.microsoft.com/office/drawing/2014/main" id="{A453CEC5-E79A-4FF1-A1CE-A0F670E42503}"/>
            </a:ext>
          </a:extLst>
        </xdr:cNvPr>
        <xdr:cNvSpPr/>
      </xdr:nvSpPr>
      <xdr:spPr>
        <a:xfrm>
          <a:off x="9588500" y="6796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125618</xdr:rowOff>
    </xdr:from>
    <xdr:to>
      <xdr:col>46</xdr:col>
      <xdr:colOff>38100</xdr:colOff>
      <xdr:row>40</xdr:row>
      <xdr:rowOff>55768</xdr:rowOff>
    </xdr:to>
    <xdr:sp macro="" textlink="">
      <xdr:nvSpPr>
        <xdr:cNvPr id="121" name="フローチャート: 判断 120">
          <a:extLst>
            <a:ext uri="{FF2B5EF4-FFF2-40B4-BE49-F238E27FC236}">
              <a16:creationId xmlns:a16="http://schemas.microsoft.com/office/drawing/2014/main" id="{A4DF2B95-5645-454D-9B3B-041848E7386D}"/>
            </a:ext>
          </a:extLst>
        </xdr:cNvPr>
        <xdr:cNvSpPr/>
      </xdr:nvSpPr>
      <xdr:spPr>
        <a:xfrm>
          <a:off x="8699500" y="6812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92636</xdr:rowOff>
    </xdr:from>
    <xdr:to>
      <xdr:col>41</xdr:col>
      <xdr:colOff>101600</xdr:colOff>
      <xdr:row>40</xdr:row>
      <xdr:rowOff>22786</xdr:rowOff>
    </xdr:to>
    <xdr:sp macro="" textlink="">
      <xdr:nvSpPr>
        <xdr:cNvPr id="122" name="フローチャート: 判断 121">
          <a:extLst>
            <a:ext uri="{FF2B5EF4-FFF2-40B4-BE49-F238E27FC236}">
              <a16:creationId xmlns:a16="http://schemas.microsoft.com/office/drawing/2014/main" id="{74005857-155A-471D-BFB9-8EF74839ADDF}"/>
            </a:ext>
          </a:extLst>
        </xdr:cNvPr>
        <xdr:cNvSpPr/>
      </xdr:nvSpPr>
      <xdr:spPr>
        <a:xfrm>
          <a:off x="7810500" y="677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16055</xdr:rowOff>
    </xdr:from>
    <xdr:to>
      <xdr:col>36</xdr:col>
      <xdr:colOff>165100</xdr:colOff>
      <xdr:row>40</xdr:row>
      <xdr:rowOff>117655</xdr:rowOff>
    </xdr:to>
    <xdr:sp macro="" textlink="">
      <xdr:nvSpPr>
        <xdr:cNvPr id="123" name="フローチャート: 判断 122">
          <a:extLst>
            <a:ext uri="{FF2B5EF4-FFF2-40B4-BE49-F238E27FC236}">
              <a16:creationId xmlns:a16="http://schemas.microsoft.com/office/drawing/2014/main" id="{05C17241-36F6-4B98-B589-31030E0F5DA6}"/>
            </a:ext>
          </a:extLst>
        </xdr:cNvPr>
        <xdr:cNvSpPr/>
      </xdr:nvSpPr>
      <xdr:spPr>
        <a:xfrm>
          <a:off x="6921500" y="6874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BC9BDB90-2FF5-4F1E-A5CA-17F1B797FBEB}"/>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183E55DA-1A94-4EAD-8508-82E34808F8D2}"/>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3E290499-579C-4237-B1AA-374FA578996A}"/>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2B182FBB-C3B0-4097-889C-B0B6F76431BF}"/>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D9E6278B-199C-4259-A9AF-BFE7514EBBAC}"/>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55100</xdr:rowOff>
    </xdr:from>
    <xdr:to>
      <xdr:col>55</xdr:col>
      <xdr:colOff>50800</xdr:colOff>
      <xdr:row>40</xdr:row>
      <xdr:rowOff>156700</xdr:rowOff>
    </xdr:to>
    <xdr:sp macro="" textlink="">
      <xdr:nvSpPr>
        <xdr:cNvPr id="129" name="楕円 128">
          <a:extLst>
            <a:ext uri="{FF2B5EF4-FFF2-40B4-BE49-F238E27FC236}">
              <a16:creationId xmlns:a16="http://schemas.microsoft.com/office/drawing/2014/main" id="{42EB15AA-CCD9-48F8-B7CB-E72FA9166927}"/>
            </a:ext>
          </a:extLst>
        </xdr:cNvPr>
        <xdr:cNvSpPr/>
      </xdr:nvSpPr>
      <xdr:spPr>
        <a:xfrm>
          <a:off x="10426700" y="691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33527</xdr:rowOff>
    </xdr:from>
    <xdr:ext cx="534377" cy="259045"/>
    <xdr:sp macro="" textlink="">
      <xdr:nvSpPr>
        <xdr:cNvPr id="130" name="【道路】&#10;一人当たり延長該当値テキスト">
          <a:extLst>
            <a:ext uri="{FF2B5EF4-FFF2-40B4-BE49-F238E27FC236}">
              <a16:creationId xmlns:a16="http://schemas.microsoft.com/office/drawing/2014/main" id="{F64AFD13-A43F-41F7-8418-3364B041C080}"/>
            </a:ext>
          </a:extLst>
        </xdr:cNvPr>
        <xdr:cNvSpPr txBox="1"/>
      </xdr:nvSpPr>
      <xdr:spPr>
        <a:xfrm>
          <a:off x="10515600" y="6891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56755</xdr:rowOff>
    </xdr:from>
    <xdr:to>
      <xdr:col>50</xdr:col>
      <xdr:colOff>165100</xdr:colOff>
      <xdr:row>40</xdr:row>
      <xdr:rowOff>158355</xdr:rowOff>
    </xdr:to>
    <xdr:sp macro="" textlink="">
      <xdr:nvSpPr>
        <xdr:cNvPr id="131" name="楕円 130">
          <a:extLst>
            <a:ext uri="{FF2B5EF4-FFF2-40B4-BE49-F238E27FC236}">
              <a16:creationId xmlns:a16="http://schemas.microsoft.com/office/drawing/2014/main" id="{92E18FBB-49E4-4359-AB03-7A2AEA40BAE4}"/>
            </a:ext>
          </a:extLst>
        </xdr:cNvPr>
        <xdr:cNvSpPr/>
      </xdr:nvSpPr>
      <xdr:spPr>
        <a:xfrm>
          <a:off x="9588500" y="691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105900</xdr:rowOff>
    </xdr:from>
    <xdr:to>
      <xdr:col>55</xdr:col>
      <xdr:colOff>0</xdr:colOff>
      <xdr:row>40</xdr:row>
      <xdr:rowOff>107555</xdr:rowOff>
    </xdr:to>
    <xdr:cxnSp macro="">
      <xdr:nvCxnSpPr>
        <xdr:cNvPr id="132" name="直線コネクタ 131">
          <a:extLst>
            <a:ext uri="{FF2B5EF4-FFF2-40B4-BE49-F238E27FC236}">
              <a16:creationId xmlns:a16="http://schemas.microsoft.com/office/drawing/2014/main" id="{39E5CA68-9807-4BCE-84F6-A5A85327E16D}"/>
            </a:ext>
          </a:extLst>
        </xdr:cNvPr>
        <xdr:cNvCxnSpPr/>
      </xdr:nvCxnSpPr>
      <xdr:spPr>
        <a:xfrm flipV="1">
          <a:off x="9639300" y="6963900"/>
          <a:ext cx="838200" cy="1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58455</xdr:rowOff>
    </xdr:from>
    <xdr:to>
      <xdr:col>46</xdr:col>
      <xdr:colOff>38100</xdr:colOff>
      <xdr:row>40</xdr:row>
      <xdr:rowOff>160055</xdr:rowOff>
    </xdr:to>
    <xdr:sp macro="" textlink="">
      <xdr:nvSpPr>
        <xdr:cNvPr id="133" name="楕円 132">
          <a:extLst>
            <a:ext uri="{FF2B5EF4-FFF2-40B4-BE49-F238E27FC236}">
              <a16:creationId xmlns:a16="http://schemas.microsoft.com/office/drawing/2014/main" id="{E42CB54C-3FCD-4900-A07D-E662953B03F6}"/>
            </a:ext>
          </a:extLst>
        </xdr:cNvPr>
        <xdr:cNvSpPr/>
      </xdr:nvSpPr>
      <xdr:spPr>
        <a:xfrm>
          <a:off x="8699500" y="6916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107555</xdr:rowOff>
    </xdr:from>
    <xdr:to>
      <xdr:col>50</xdr:col>
      <xdr:colOff>114300</xdr:colOff>
      <xdr:row>40</xdr:row>
      <xdr:rowOff>109255</xdr:rowOff>
    </xdr:to>
    <xdr:cxnSp macro="">
      <xdr:nvCxnSpPr>
        <xdr:cNvPr id="134" name="直線コネクタ 133">
          <a:extLst>
            <a:ext uri="{FF2B5EF4-FFF2-40B4-BE49-F238E27FC236}">
              <a16:creationId xmlns:a16="http://schemas.microsoft.com/office/drawing/2014/main" id="{D3CB0374-B996-4E6B-A961-50520FE55A85}"/>
            </a:ext>
          </a:extLst>
        </xdr:cNvPr>
        <xdr:cNvCxnSpPr/>
      </xdr:nvCxnSpPr>
      <xdr:spPr>
        <a:xfrm flipV="1">
          <a:off x="8750300" y="6965555"/>
          <a:ext cx="889000" cy="1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46358</xdr:rowOff>
    </xdr:from>
    <xdr:to>
      <xdr:col>41</xdr:col>
      <xdr:colOff>101600</xdr:colOff>
      <xdr:row>40</xdr:row>
      <xdr:rowOff>147958</xdr:rowOff>
    </xdr:to>
    <xdr:sp macro="" textlink="">
      <xdr:nvSpPr>
        <xdr:cNvPr id="135" name="楕円 134">
          <a:extLst>
            <a:ext uri="{FF2B5EF4-FFF2-40B4-BE49-F238E27FC236}">
              <a16:creationId xmlns:a16="http://schemas.microsoft.com/office/drawing/2014/main" id="{569EF704-3CD3-4DF0-9DF9-A23244445269}"/>
            </a:ext>
          </a:extLst>
        </xdr:cNvPr>
        <xdr:cNvSpPr/>
      </xdr:nvSpPr>
      <xdr:spPr>
        <a:xfrm>
          <a:off x="7810500" y="6904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97158</xdr:rowOff>
    </xdr:from>
    <xdr:to>
      <xdr:col>45</xdr:col>
      <xdr:colOff>177800</xdr:colOff>
      <xdr:row>40</xdr:row>
      <xdr:rowOff>109255</xdr:rowOff>
    </xdr:to>
    <xdr:cxnSp macro="">
      <xdr:nvCxnSpPr>
        <xdr:cNvPr id="136" name="直線コネクタ 135">
          <a:extLst>
            <a:ext uri="{FF2B5EF4-FFF2-40B4-BE49-F238E27FC236}">
              <a16:creationId xmlns:a16="http://schemas.microsoft.com/office/drawing/2014/main" id="{924BD708-8A58-4E01-BA8A-32EC1EC92744}"/>
            </a:ext>
          </a:extLst>
        </xdr:cNvPr>
        <xdr:cNvCxnSpPr/>
      </xdr:nvCxnSpPr>
      <xdr:spPr>
        <a:xfrm>
          <a:off x="7861300" y="6955158"/>
          <a:ext cx="889000" cy="12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49165</xdr:rowOff>
    </xdr:from>
    <xdr:to>
      <xdr:col>36</xdr:col>
      <xdr:colOff>165100</xdr:colOff>
      <xdr:row>40</xdr:row>
      <xdr:rowOff>150765</xdr:rowOff>
    </xdr:to>
    <xdr:sp macro="" textlink="">
      <xdr:nvSpPr>
        <xdr:cNvPr id="137" name="楕円 136">
          <a:extLst>
            <a:ext uri="{FF2B5EF4-FFF2-40B4-BE49-F238E27FC236}">
              <a16:creationId xmlns:a16="http://schemas.microsoft.com/office/drawing/2014/main" id="{24D5AEB3-FC54-495D-A87A-33CBED1F3EB2}"/>
            </a:ext>
          </a:extLst>
        </xdr:cNvPr>
        <xdr:cNvSpPr/>
      </xdr:nvSpPr>
      <xdr:spPr>
        <a:xfrm>
          <a:off x="6921500" y="690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97158</xdr:rowOff>
    </xdr:from>
    <xdr:to>
      <xdr:col>41</xdr:col>
      <xdr:colOff>50800</xdr:colOff>
      <xdr:row>40</xdr:row>
      <xdr:rowOff>99965</xdr:rowOff>
    </xdr:to>
    <xdr:cxnSp macro="">
      <xdr:nvCxnSpPr>
        <xdr:cNvPr id="138" name="直線コネクタ 137">
          <a:extLst>
            <a:ext uri="{FF2B5EF4-FFF2-40B4-BE49-F238E27FC236}">
              <a16:creationId xmlns:a16="http://schemas.microsoft.com/office/drawing/2014/main" id="{179ACCB8-E536-4445-B1A4-C929688CCB97}"/>
            </a:ext>
          </a:extLst>
        </xdr:cNvPr>
        <xdr:cNvCxnSpPr/>
      </xdr:nvCxnSpPr>
      <xdr:spPr>
        <a:xfrm flipV="1">
          <a:off x="6972300" y="6955158"/>
          <a:ext cx="889000" cy="2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56193</xdr:rowOff>
    </xdr:from>
    <xdr:ext cx="534377" cy="259045"/>
    <xdr:sp macro="" textlink="">
      <xdr:nvSpPr>
        <xdr:cNvPr id="139" name="n_1aveValue【道路】&#10;一人当たり延長">
          <a:extLst>
            <a:ext uri="{FF2B5EF4-FFF2-40B4-BE49-F238E27FC236}">
              <a16:creationId xmlns:a16="http://schemas.microsoft.com/office/drawing/2014/main" id="{24EFFA77-7B61-49B3-81AD-D142AB608D7E}"/>
            </a:ext>
          </a:extLst>
        </xdr:cNvPr>
        <xdr:cNvSpPr txBox="1"/>
      </xdr:nvSpPr>
      <xdr:spPr>
        <a:xfrm>
          <a:off x="9359411" y="6571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72295</xdr:rowOff>
    </xdr:from>
    <xdr:ext cx="534377" cy="259045"/>
    <xdr:sp macro="" textlink="">
      <xdr:nvSpPr>
        <xdr:cNvPr id="140" name="n_2aveValue【道路】&#10;一人当たり延長">
          <a:extLst>
            <a:ext uri="{FF2B5EF4-FFF2-40B4-BE49-F238E27FC236}">
              <a16:creationId xmlns:a16="http://schemas.microsoft.com/office/drawing/2014/main" id="{3679390C-C70F-4A99-BBF0-54AE5BB7FCD0}"/>
            </a:ext>
          </a:extLst>
        </xdr:cNvPr>
        <xdr:cNvSpPr txBox="1"/>
      </xdr:nvSpPr>
      <xdr:spPr>
        <a:xfrm>
          <a:off x="8483111" y="6587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39313</xdr:rowOff>
    </xdr:from>
    <xdr:ext cx="534377" cy="259045"/>
    <xdr:sp macro="" textlink="">
      <xdr:nvSpPr>
        <xdr:cNvPr id="141" name="n_3aveValue【道路】&#10;一人当たり延長">
          <a:extLst>
            <a:ext uri="{FF2B5EF4-FFF2-40B4-BE49-F238E27FC236}">
              <a16:creationId xmlns:a16="http://schemas.microsoft.com/office/drawing/2014/main" id="{4ACB5709-8BB1-48C8-BA4A-0D2CBE830F6E}"/>
            </a:ext>
          </a:extLst>
        </xdr:cNvPr>
        <xdr:cNvSpPr txBox="1"/>
      </xdr:nvSpPr>
      <xdr:spPr>
        <a:xfrm>
          <a:off x="7594111" y="6554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134182</xdr:rowOff>
    </xdr:from>
    <xdr:ext cx="534377" cy="259045"/>
    <xdr:sp macro="" textlink="">
      <xdr:nvSpPr>
        <xdr:cNvPr id="142" name="n_4aveValue【道路】&#10;一人当たり延長">
          <a:extLst>
            <a:ext uri="{FF2B5EF4-FFF2-40B4-BE49-F238E27FC236}">
              <a16:creationId xmlns:a16="http://schemas.microsoft.com/office/drawing/2014/main" id="{627AC86F-4E08-4073-84A6-52933A811EB1}"/>
            </a:ext>
          </a:extLst>
        </xdr:cNvPr>
        <xdr:cNvSpPr txBox="1"/>
      </xdr:nvSpPr>
      <xdr:spPr>
        <a:xfrm>
          <a:off x="6705111" y="6649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149482</xdr:rowOff>
    </xdr:from>
    <xdr:ext cx="534377" cy="259045"/>
    <xdr:sp macro="" textlink="">
      <xdr:nvSpPr>
        <xdr:cNvPr id="143" name="n_1mainValue【道路】&#10;一人当たり延長">
          <a:extLst>
            <a:ext uri="{FF2B5EF4-FFF2-40B4-BE49-F238E27FC236}">
              <a16:creationId xmlns:a16="http://schemas.microsoft.com/office/drawing/2014/main" id="{F1C53BD2-9C2D-42D2-B9D1-8F6A16DC71DE}"/>
            </a:ext>
          </a:extLst>
        </xdr:cNvPr>
        <xdr:cNvSpPr txBox="1"/>
      </xdr:nvSpPr>
      <xdr:spPr>
        <a:xfrm>
          <a:off x="9359411" y="7007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151182</xdr:rowOff>
    </xdr:from>
    <xdr:ext cx="534377" cy="259045"/>
    <xdr:sp macro="" textlink="">
      <xdr:nvSpPr>
        <xdr:cNvPr id="144" name="n_2mainValue【道路】&#10;一人当たり延長">
          <a:extLst>
            <a:ext uri="{FF2B5EF4-FFF2-40B4-BE49-F238E27FC236}">
              <a16:creationId xmlns:a16="http://schemas.microsoft.com/office/drawing/2014/main" id="{2632D4C9-2CB0-4DCD-A7B0-EE4FFDC5E5E9}"/>
            </a:ext>
          </a:extLst>
        </xdr:cNvPr>
        <xdr:cNvSpPr txBox="1"/>
      </xdr:nvSpPr>
      <xdr:spPr>
        <a:xfrm>
          <a:off x="8483111" y="7009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139085</xdr:rowOff>
    </xdr:from>
    <xdr:ext cx="534377" cy="259045"/>
    <xdr:sp macro="" textlink="">
      <xdr:nvSpPr>
        <xdr:cNvPr id="145" name="n_3mainValue【道路】&#10;一人当たり延長">
          <a:extLst>
            <a:ext uri="{FF2B5EF4-FFF2-40B4-BE49-F238E27FC236}">
              <a16:creationId xmlns:a16="http://schemas.microsoft.com/office/drawing/2014/main" id="{445BD1F4-DE83-43C3-9EF3-EC34FAB5DE93}"/>
            </a:ext>
          </a:extLst>
        </xdr:cNvPr>
        <xdr:cNvSpPr txBox="1"/>
      </xdr:nvSpPr>
      <xdr:spPr>
        <a:xfrm>
          <a:off x="7594111" y="6997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141892</xdr:rowOff>
    </xdr:from>
    <xdr:ext cx="534377" cy="259045"/>
    <xdr:sp macro="" textlink="">
      <xdr:nvSpPr>
        <xdr:cNvPr id="146" name="n_4mainValue【道路】&#10;一人当たり延長">
          <a:extLst>
            <a:ext uri="{FF2B5EF4-FFF2-40B4-BE49-F238E27FC236}">
              <a16:creationId xmlns:a16="http://schemas.microsoft.com/office/drawing/2014/main" id="{9075F92A-7BE1-48A8-9A6D-9C968726FC26}"/>
            </a:ext>
          </a:extLst>
        </xdr:cNvPr>
        <xdr:cNvSpPr txBox="1"/>
      </xdr:nvSpPr>
      <xdr:spPr>
        <a:xfrm>
          <a:off x="6705111" y="6999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97768D50-F12F-4BB2-BCC6-6DC1097BECEF}"/>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321DA994-7896-4F3A-93A2-EAA704D53925}"/>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2629387A-4AEB-4183-B34D-D7CC52BAD86F}"/>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3CF3B74F-C20C-4435-A821-7344375D9A8F}"/>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4B9EF862-D148-4ECF-9B27-E8FAA93141E5}"/>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C2D06534-7D8E-4280-8110-7C62EDF891AF}"/>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166A5886-B8D5-458F-96D4-A5DE8124E227}"/>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3941CDDB-7788-42AE-AFD8-70A3F96EF1E2}"/>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87A36E6D-5DEC-416F-8D7B-77686DC5D4E4}"/>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94925874-2243-47DB-A9B0-060C3922C77A}"/>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3724B6A4-D511-4A5A-848B-298A2108D5EB}"/>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8" name="直線コネクタ 157">
          <a:extLst>
            <a:ext uri="{FF2B5EF4-FFF2-40B4-BE49-F238E27FC236}">
              <a16:creationId xmlns:a16="http://schemas.microsoft.com/office/drawing/2014/main" id="{30CC80D8-F2A6-45F4-82BE-ADAF5AE7279B}"/>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9" name="テキスト ボックス 158">
          <a:extLst>
            <a:ext uri="{FF2B5EF4-FFF2-40B4-BE49-F238E27FC236}">
              <a16:creationId xmlns:a16="http://schemas.microsoft.com/office/drawing/2014/main" id="{2A7527D6-CA60-4952-AD2C-FD09DDB741A7}"/>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0" name="直線コネクタ 159">
          <a:extLst>
            <a:ext uri="{FF2B5EF4-FFF2-40B4-BE49-F238E27FC236}">
              <a16:creationId xmlns:a16="http://schemas.microsoft.com/office/drawing/2014/main" id="{6189A0E2-7A33-4C1F-853C-676BBB204D33}"/>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1" name="テキスト ボックス 160">
          <a:extLst>
            <a:ext uri="{FF2B5EF4-FFF2-40B4-BE49-F238E27FC236}">
              <a16:creationId xmlns:a16="http://schemas.microsoft.com/office/drawing/2014/main" id="{A3369ECB-C45D-4916-A426-8060AB792CEE}"/>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2" name="直線コネクタ 161">
          <a:extLst>
            <a:ext uri="{FF2B5EF4-FFF2-40B4-BE49-F238E27FC236}">
              <a16:creationId xmlns:a16="http://schemas.microsoft.com/office/drawing/2014/main" id="{7702B918-84B2-4C0A-94A2-513D18A62A67}"/>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3" name="テキスト ボックス 162">
          <a:extLst>
            <a:ext uri="{FF2B5EF4-FFF2-40B4-BE49-F238E27FC236}">
              <a16:creationId xmlns:a16="http://schemas.microsoft.com/office/drawing/2014/main" id="{719E38E2-C49C-4D06-A6E1-13B278448D9A}"/>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4" name="直線コネクタ 163">
          <a:extLst>
            <a:ext uri="{FF2B5EF4-FFF2-40B4-BE49-F238E27FC236}">
              <a16:creationId xmlns:a16="http://schemas.microsoft.com/office/drawing/2014/main" id="{F186FC60-0972-4260-879C-80F4C961AD39}"/>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5" name="テキスト ボックス 164">
          <a:extLst>
            <a:ext uri="{FF2B5EF4-FFF2-40B4-BE49-F238E27FC236}">
              <a16:creationId xmlns:a16="http://schemas.microsoft.com/office/drawing/2014/main" id="{C249A2A9-6ABD-4DFB-8ED1-D640D66CAB43}"/>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6" name="直線コネクタ 165">
          <a:extLst>
            <a:ext uri="{FF2B5EF4-FFF2-40B4-BE49-F238E27FC236}">
              <a16:creationId xmlns:a16="http://schemas.microsoft.com/office/drawing/2014/main" id="{6B34BF78-FD31-48F5-B894-006FA81E358E}"/>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7" name="テキスト ボックス 166">
          <a:extLst>
            <a:ext uri="{FF2B5EF4-FFF2-40B4-BE49-F238E27FC236}">
              <a16:creationId xmlns:a16="http://schemas.microsoft.com/office/drawing/2014/main" id="{AD391414-48CB-4AC5-A98C-79F54F30396E}"/>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8" name="直線コネクタ 167">
          <a:extLst>
            <a:ext uri="{FF2B5EF4-FFF2-40B4-BE49-F238E27FC236}">
              <a16:creationId xmlns:a16="http://schemas.microsoft.com/office/drawing/2014/main" id="{E8DB2DC7-7C70-4A0B-B543-8C5427AE86ED}"/>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9" name="テキスト ボックス 168">
          <a:extLst>
            <a:ext uri="{FF2B5EF4-FFF2-40B4-BE49-F238E27FC236}">
              <a16:creationId xmlns:a16="http://schemas.microsoft.com/office/drawing/2014/main" id="{FEB595BB-F9B1-4FF3-A23B-BE55542CB632}"/>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B1929BFA-89E8-4FDA-A485-E0F5673BF528}"/>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a:extLst>
            <a:ext uri="{FF2B5EF4-FFF2-40B4-BE49-F238E27FC236}">
              <a16:creationId xmlns:a16="http://schemas.microsoft.com/office/drawing/2014/main" id="{D0971D57-9FEF-4195-8B5B-0B1AA0B8BAA1}"/>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63</xdr:row>
      <xdr:rowOff>130628</xdr:rowOff>
    </xdr:to>
    <xdr:cxnSp macro="">
      <xdr:nvCxnSpPr>
        <xdr:cNvPr id="172" name="直線コネクタ 171">
          <a:extLst>
            <a:ext uri="{FF2B5EF4-FFF2-40B4-BE49-F238E27FC236}">
              <a16:creationId xmlns:a16="http://schemas.microsoft.com/office/drawing/2014/main" id="{6CCFF178-F007-462C-9976-216CE84AF3BE}"/>
            </a:ext>
          </a:extLst>
        </xdr:cNvPr>
        <xdr:cNvCxnSpPr/>
      </xdr:nvCxnSpPr>
      <xdr:spPr>
        <a:xfrm flipV="1">
          <a:off x="4634865" y="9470572"/>
          <a:ext cx="0" cy="1461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134455</xdr:rowOff>
    </xdr:from>
    <xdr:ext cx="405111" cy="259045"/>
    <xdr:sp macro="" textlink="">
      <xdr:nvSpPr>
        <xdr:cNvPr id="173" name="【橋りょう・トンネル】&#10;有形固定資産減価償却率最小値テキスト">
          <a:extLst>
            <a:ext uri="{FF2B5EF4-FFF2-40B4-BE49-F238E27FC236}">
              <a16:creationId xmlns:a16="http://schemas.microsoft.com/office/drawing/2014/main" id="{970B141F-7FCC-498A-85C6-B5365EC27979}"/>
            </a:ext>
          </a:extLst>
        </xdr:cNvPr>
        <xdr:cNvSpPr txBox="1"/>
      </xdr:nvSpPr>
      <xdr:spPr>
        <a:xfrm>
          <a:off x="4673600" y="10935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130628</xdr:rowOff>
    </xdr:from>
    <xdr:to>
      <xdr:col>24</xdr:col>
      <xdr:colOff>152400</xdr:colOff>
      <xdr:row>63</xdr:row>
      <xdr:rowOff>130628</xdr:rowOff>
    </xdr:to>
    <xdr:cxnSp macro="">
      <xdr:nvCxnSpPr>
        <xdr:cNvPr id="174" name="直線コネクタ 173">
          <a:extLst>
            <a:ext uri="{FF2B5EF4-FFF2-40B4-BE49-F238E27FC236}">
              <a16:creationId xmlns:a16="http://schemas.microsoft.com/office/drawing/2014/main" id="{0CA0CFDF-939B-44D7-B451-0D13284B91D8}"/>
            </a:ext>
          </a:extLst>
        </xdr:cNvPr>
        <xdr:cNvCxnSpPr/>
      </xdr:nvCxnSpPr>
      <xdr:spPr>
        <a:xfrm>
          <a:off x="4546600" y="10931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340478" cy="259045"/>
    <xdr:sp macro="" textlink="">
      <xdr:nvSpPr>
        <xdr:cNvPr id="175" name="【橋りょう・トンネル】&#10;有形固定資産減価償却率最大値テキスト">
          <a:extLst>
            <a:ext uri="{FF2B5EF4-FFF2-40B4-BE49-F238E27FC236}">
              <a16:creationId xmlns:a16="http://schemas.microsoft.com/office/drawing/2014/main" id="{126D9A1A-A0ED-4116-B3F0-F2EF2BBF242A}"/>
            </a:ext>
          </a:extLst>
        </xdr:cNvPr>
        <xdr:cNvSpPr txBox="1"/>
      </xdr:nvSpPr>
      <xdr:spPr>
        <a:xfrm>
          <a:off x="4673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76" name="直線コネクタ 175">
          <a:extLst>
            <a:ext uri="{FF2B5EF4-FFF2-40B4-BE49-F238E27FC236}">
              <a16:creationId xmlns:a16="http://schemas.microsoft.com/office/drawing/2014/main" id="{B2B847A2-368F-4BDF-B1A1-0EE3DE0F04B6}"/>
            </a:ext>
          </a:extLst>
        </xdr:cNvPr>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14168</xdr:rowOff>
    </xdr:from>
    <xdr:ext cx="405111" cy="259045"/>
    <xdr:sp macro="" textlink="">
      <xdr:nvSpPr>
        <xdr:cNvPr id="177" name="【橋りょう・トンネル】&#10;有形固定資産減価償却率平均値テキスト">
          <a:extLst>
            <a:ext uri="{FF2B5EF4-FFF2-40B4-BE49-F238E27FC236}">
              <a16:creationId xmlns:a16="http://schemas.microsoft.com/office/drawing/2014/main" id="{C0D76D94-F706-4F9D-8FA8-66C9789037E7}"/>
            </a:ext>
          </a:extLst>
        </xdr:cNvPr>
        <xdr:cNvSpPr txBox="1"/>
      </xdr:nvSpPr>
      <xdr:spPr>
        <a:xfrm>
          <a:off x="4673600" y="104726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35741</xdr:rowOff>
    </xdr:from>
    <xdr:to>
      <xdr:col>24</xdr:col>
      <xdr:colOff>114300</xdr:colOff>
      <xdr:row>61</xdr:row>
      <xdr:rowOff>137341</xdr:rowOff>
    </xdr:to>
    <xdr:sp macro="" textlink="">
      <xdr:nvSpPr>
        <xdr:cNvPr id="178" name="フローチャート: 判断 177">
          <a:extLst>
            <a:ext uri="{FF2B5EF4-FFF2-40B4-BE49-F238E27FC236}">
              <a16:creationId xmlns:a16="http://schemas.microsoft.com/office/drawing/2014/main" id="{9C80003C-AA07-4817-9CAC-97BF343B7B0F}"/>
            </a:ext>
          </a:extLst>
        </xdr:cNvPr>
        <xdr:cNvSpPr/>
      </xdr:nvSpPr>
      <xdr:spPr>
        <a:xfrm>
          <a:off x="4584700" y="1049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32476</xdr:rowOff>
    </xdr:from>
    <xdr:to>
      <xdr:col>20</xdr:col>
      <xdr:colOff>38100</xdr:colOff>
      <xdr:row>61</xdr:row>
      <xdr:rowOff>134076</xdr:rowOff>
    </xdr:to>
    <xdr:sp macro="" textlink="">
      <xdr:nvSpPr>
        <xdr:cNvPr id="179" name="フローチャート: 判断 178">
          <a:extLst>
            <a:ext uri="{FF2B5EF4-FFF2-40B4-BE49-F238E27FC236}">
              <a16:creationId xmlns:a16="http://schemas.microsoft.com/office/drawing/2014/main" id="{808F2CA7-2361-4C33-B686-997D30C25F8C}"/>
            </a:ext>
          </a:extLst>
        </xdr:cNvPr>
        <xdr:cNvSpPr/>
      </xdr:nvSpPr>
      <xdr:spPr>
        <a:xfrm>
          <a:off x="3746500" y="1049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171269</xdr:rowOff>
    </xdr:from>
    <xdr:to>
      <xdr:col>15</xdr:col>
      <xdr:colOff>101600</xdr:colOff>
      <xdr:row>61</xdr:row>
      <xdr:rowOff>101419</xdr:rowOff>
    </xdr:to>
    <xdr:sp macro="" textlink="">
      <xdr:nvSpPr>
        <xdr:cNvPr id="180" name="フローチャート: 判断 179">
          <a:extLst>
            <a:ext uri="{FF2B5EF4-FFF2-40B4-BE49-F238E27FC236}">
              <a16:creationId xmlns:a16="http://schemas.microsoft.com/office/drawing/2014/main" id="{FAB06F99-0EC7-4637-9682-93FAD4898DF7}"/>
            </a:ext>
          </a:extLst>
        </xdr:cNvPr>
        <xdr:cNvSpPr/>
      </xdr:nvSpPr>
      <xdr:spPr>
        <a:xfrm>
          <a:off x="2857500" y="1045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130447</xdr:rowOff>
    </xdr:from>
    <xdr:to>
      <xdr:col>10</xdr:col>
      <xdr:colOff>165100</xdr:colOff>
      <xdr:row>61</xdr:row>
      <xdr:rowOff>60597</xdr:rowOff>
    </xdr:to>
    <xdr:sp macro="" textlink="">
      <xdr:nvSpPr>
        <xdr:cNvPr id="181" name="フローチャート: 判断 180">
          <a:extLst>
            <a:ext uri="{FF2B5EF4-FFF2-40B4-BE49-F238E27FC236}">
              <a16:creationId xmlns:a16="http://schemas.microsoft.com/office/drawing/2014/main" id="{C180E690-CA51-4FAA-A302-2A56D320C117}"/>
            </a:ext>
          </a:extLst>
        </xdr:cNvPr>
        <xdr:cNvSpPr/>
      </xdr:nvSpPr>
      <xdr:spPr>
        <a:xfrm>
          <a:off x="1968500" y="1041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164737</xdr:rowOff>
    </xdr:from>
    <xdr:to>
      <xdr:col>6</xdr:col>
      <xdr:colOff>38100</xdr:colOff>
      <xdr:row>61</xdr:row>
      <xdr:rowOff>94887</xdr:rowOff>
    </xdr:to>
    <xdr:sp macro="" textlink="">
      <xdr:nvSpPr>
        <xdr:cNvPr id="182" name="フローチャート: 判断 181">
          <a:extLst>
            <a:ext uri="{FF2B5EF4-FFF2-40B4-BE49-F238E27FC236}">
              <a16:creationId xmlns:a16="http://schemas.microsoft.com/office/drawing/2014/main" id="{A34D1542-4503-4964-B35C-7A5B23619E4C}"/>
            </a:ext>
          </a:extLst>
        </xdr:cNvPr>
        <xdr:cNvSpPr/>
      </xdr:nvSpPr>
      <xdr:spPr>
        <a:xfrm>
          <a:off x="1079500" y="1045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253C5837-9E7F-4822-A046-A8A33D382C02}"/>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B71A39C-1687-4650-8932-ECF8A4A4C4AE}"/>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6E955DEB-7917-45AC-A598-709A23BB840B}"/>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350F0004-EBCF-49D5-A7CB-555F0723967D}"/>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45ECAC96-5869-4A3D-96E9-96E9B66218A7}"/>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122283</xdr:rowOff>
    </xdr:from>
    <xdr:to>
      <xdr:col>24</xdr:col>
      <xdr:colOff>114300</xdr:colOff>
      <xdr:row>60</xdr:row>
      <xdr:rowOff>52433</xdr:rowOff>
    </xdr:to>
    <xdr:sp macro="" textlink="">
      <xdr:nvSpPr>
        <xdr:cNvPr id="188" name="楕円 187">
          <a:extLst>
            <a:ext uri="{FF2B5EF4-FFF2-40B4-BE49-F238E27FC236}">
              <a16:creationId xmlns:a16="http://schemas.microsoft.com/office/drawing/2014/main" id="{AB1BAA48-C824-42DD-B329-7731949BD7FC}"/>
            </a:ext>
          </a:extLst>
        </xdr:cNvPr>
        <xdr:cNvSpPr/>
      </xdr:nvSpPr>
      <xdr:spPr>
        <a:xfrm>
          <a:off x="4584700" y="10237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145160</xdr:rowOff>
    </xdr:from>
    <xdr:ext cx="405111" cy="259045"/>
    <xdr:sp macro="" textlink="">
      <xdr:nvSpPr>
        <xdr:cNvPr id="189" name="【橋りょう・トンネル】&#10;有形固定資産減価償却率該当値テキスト">
          <a:extLst>
            <a:ext uri="{FF2B5EF4-FFF2-40B4-BE49-F238E27FC236}">
              <a16:creationId xmlns:a16="http://schemas.microsoft.com/office/drawing/2014/main" id="{3AF30433-E9C1-48EA-9298-EBE3AF68A31B}"/>
            </a:ext>
          </a:extLst>
        </xdr:cNvPr>
        <xdr:cNvSpPr txBox="1"/>
      </xdr:nvSpPr>
      <xdr:spPr>
        <a:xfrm>
          <a:off x="4673600" y="10089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105954</xdr:rowOff>
    </xdr:from>
    <xdr:to>
      <xdr:col>20</xdr:col>
      <xdr:colOff>38100</xdr:colOff>
      <xdr:row>60</xdr:row>
      <xdr:rowOff>36104</xdr:rowOff>
    </xdr:to>
    <xdr:sp macro="" textlink="">
      <xdr:nvSpPr>
        <xdr:cNvPr id="190" name="楕円 189">
          <a:extLst>
            <a:ext uri="{FF2B5EF4-FFF2-40B4-BE49-F238E27FC236}">
              <a16:creationId xmlns:a16="http://schemas.microsoft.com/office/drawing/2014/main" id="{F998D5F3-66BB-4142-BC12-10C3E5388F68}"/>
            </a:ext>
          </a:extLst>
        </xdr:cNvPr>
        <xdr:cNvSpPr/>
      </xdr:nvSpPr>
      <xdr:spPr>
        <a:xfrm>
          <a:off x="3746500" y="10221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156754</xdr:rowOff>
    </xdr:from>
    <xdr:to>
      <xdr:col>24</xdr:col>
      <xdr:colOff>63500</xdr:colOff>
      <xdr:row>60</xdr:row>
      <xdr:rowOff>1633</xdr:rowOff>
    </xdr:to>
    <xdr:cxnSp macro="">
      <xdr:nvCxnSpPr>
        <xdr:cNvPr id="191" name="直線コネクタ 190">
          <a:extLst>
            <a:ext uri="{FF2B5EF4-FFF2-40B4-BE49-F238E27FC236}">
              <a16:creationId xmlns:a16="http://schemas.microsoft.com/office/drawing/2014/main" id="{509417CF-9D88-4517-910C-FC748ED7F9BD}"/>
            </a:ext>
          </a:extLst>
        </xdr:cNvPr>
        <xdr:cNvCxnSpPr/>
      </xdr:nvCxnSpPr>
      <xdr:spPr>
        <a:xfrm>
          <a:off x="3797300" y="10272304"/>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81462</xdr:rowOff>
    </xdr:from>
    <xdr:to>
      <xdr:col>15</xdr:col>
      <xdr:colOff>101600</xdr:colOff>
      <xdr:row>60</xdr:row>
      <xdr:rowOff>11612</xdr:rowOff>
    </xdr:to>
    <xdr:sp macro="" textlink="">
      <xdr:nvSpPr>
        <xdr:cNvPr id="192" name="楕円 191">
          <a:extLst>
            <a:ext uri="{FF2B5EF4-FFF2-40B4-BE49-F238E27FC236}">
              <a16:creationId xmlns:a16="http://schemas.microsoft.com/office/drawing/2014/main" id="{3D3049D6-9E65-4CC6-BC21-5B912D8DBC30}"/>
            </a:ext>
          </a:extLst>
        </xdr:cNvPr>
        <xdr:cNvSpPr/>
      </xdr:nvSpPr>
      <xdr:spPr>
        <a:xfrm>
          <a:off x="2857500" y="1019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132262</xdr:rowOff>
    </xdr:from>
    <xdr:to>
      <xdr:col>19</xdr:col>
      <xdr:colOff>177800</xdr:colOff>
      <xdr:row>59</xdr:row>
      <xdr:rowOff>156754</xdr:rowOff>
    </xdr:to>
    <xdr:cxnSp macro="">
      <xdr:nvCxnSpPr>
        <xdr:cNvPr id="193" name="直線コネクタ 192">
          <a:extLst>
            <a:ext uri="{FF2B5EF4-FFF2-40B4-BE49-F238E27FC236}">
              <a16:creationId xmlns:a16="http://schemas.microsoft.com/office/drawing/2014/main" id="{8EDF9D98-7FB4-4393-824B-6A0E3B749268}"/>
            </a:ext>
          </a:extLst>
        </xdr:cNvPr>
        <xdr:cNvCxnSpPr/>
      </xdr:nvCxnSpPr>
      <xdr:spPr>
        <a:xfrm>
          <a:off x="2908300" y="10247812"/>
          <a:ext cx="8890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141877</xdr:rowOff>
    </xdr:from>
    <xdr:to>
      <xdr:col>10</xdr:col>
      <xdr:colOff>165100</xdr:colOff>
      <xdr:row>60</xdr:row>
      <xdr:rowOff>72027</xdr:rowOff>
    </xdr:to>
    <xdr:sp macro="" textlink="">
      <xdr:nvSpPr>
        <xdr:cNvPr id="194" name="楕円 193">
          <a:extLst>
            <a:ext uri="{FF2B5EF4-FFF2-40B4-BE49-F238E27FC236}">
              <a16:creationId xmlns:a16="http://schemas.microsoft.com/office/drawing/2014/main" id="{07905AC9-2BAC-4F67-B6BE-1986CB655BA8}"/>
            </a:ext>
          </a:extLst>
        </xdr:cNvPr>
        <xdr:cNvSpPr/>
      </xdr:nvSpPr>
      <xdr:spPr>
        <a:xfrm>
          <a:off x="1968500" y="1025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132262</xdr:rowOff>
    </xdr:from>
    <xdr:to>
      <xdr:col>15</xdr:col>
      <xdr:colOff>50800</xdr:colOff>
      <xdr:row>60</xdr:row>
      <xdr:rowOff>21227</xdr:rowOff>
    </xdr:to>
    <xdr:cxnSp macro="">
      <xdr:nvCxnSpPr>
        <xdr:cNvPr id="195" name="直線コネクタ 194">
          <a:extLst>
            <a:ext uri="{FF2B5EF4-FFF2-40B4-BE49-F238E27FC236}">
              <a16:creationId xmlns:a16="http://schemas.microsoft.com/office/drawing/2014/main" id="{D591FD86-DD71-4B6B-8382-9785156B2A67}"/>
            </a:ext>
          </a:extLst>
        </xdr:cNvPr>
        <xdr:cNvCxnSpPr/>
      </xdr:nvCxnSpPr>
      <xdr:spPr>
        <a:xfrm flipV="1">
          <a:off x="2019300" y="10247812"/>
          <a:ext cx="889000" cy="60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114119</xdr:rowOff>
    </xdr:from>
    <xdr:to>
      <xdr:col>6</xdr:col>
      <xdr:colOff>38100</xdr:colOff>
      <xdr:row>60</xdr:row>
      <xdr:rowOff>44269</xdr:rowOff>
    </xdr:to>
    <xdr:sp macro="" textlink="">
      <xdr:nvSpPr>
        <xdr:cNvPr id="196" name="楕円 195">
          <a:extLst>
            <a:ext uri="{FF2B5EF4-FFF2-40B4-BE49-F238E27FC236}">
              <a16:creationId xmlns:a16="http://schemas.microsoft.com/office/drawing/2014/main" id="{8260F27D-3BEF-4CBA-BDF5-8337B471595D}"/>
            </a:ext>
          </a:extLst>
        </xdr:cNvPr>
        <xdr:cNvSpPr/>
      </xdr:nvSpPr>
      <xdr:spPr>
        <a:xfrm>
          <a:off x="1079500" y="1022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164919</xdr:rowOff>
    </xdr:from>
    <xdr:to>
      <xdr:col>10</xdr:col>
      <xdr:colOff>114300</xdr:colOff>
      <xdr:row>60</xdr:row>
      <xdr:rowOff>21227</xdr:rowOff>
    </xdr:to>
    <xdr:cxnSp macro="">
      <xdr:nvCxnSpPr>
        <xdr:cNvPr id="197" name="直線コネクタ 196">
          <a:extLst>
            <a:ext uri="{FF2B5EF4-FFF2-40B4-BE49-F238E27FC236}">
              <a16:creationId xmlns:a16="http://schemas.microsoft.com/office/drawing/2014/main" id="{836C194D-48BA-43EA-8176-48A44FCEEAEA}"/>
            </a:ext>
          </a:extLst>
        </xdr:cNvPr>
        <xdr:cNvCxnSpPr/>
      </xdr:nvCxnSpPr>
      <xdr:spPr>
        <a:xfrm>
          <a:off x="1130300" y="10280469"/>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125203</xdr:rowOff>
    </xdr:from>
    <xdr:ext cx="405111" cy="259045"/>
    <xdr:sp macro="" textlink="">
      <xdr:nvSpPr>
        <xdr:cNvPr id="198" name="n_1aveValue【橋りょう・トンネル】&#10;有形固定資産減価償却率">
          <a:extLst>
            <a:ext uri="{FF2B5EF4-FFF2-40B4-BE49-F238E27FC236}">
              <a16:creationId xmlns:a16="http://schemas.microsoft.com/office/drawing/2014/main" id="{09359739-C45D-4DF7-B4E5-CE337453F4F0}"/>
            </a:ext>
          </a:extLst>
        </xdr:cNvPr>
        <xdr:cNvSpPr txBox="1"/>
      </xdr:nvSpPr>
      <xdr:spPr>
        <a:xfrm>
          <a:off x="3582044" y="1058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92546</xdr:rowOff>
    </xdr:from>
    <xdr:ext cx="405111" cy="259045"/>
    <xdr:sp macro="" textlink="">
      <xdr:nvSpPr>
        <xdr:cNvPr id="199" name="n_2aveValue【橋りょう・トンネル】&#10;有形固定資産減価償却率">
          <a:extLst>
            <a:ext uri="{FF2B5EF4-FFF2-40B4-BE49-F238E27FC236}">
              <a16:creationId xmlns:a16="http://schemas.microsoft.com/office/drawing/2014/main" id="{3B2FDC85-93B6-44C8-B846-F6755981E094}"/>
            </a:ext>
          </a:extLst>
        </xdr:cNvPr>
        <xdr:cNvSpPr txBox="1"/>
      </xdr:nvSpPr>
      <xdr:spPr>
        <a:xfrm>
          <a:off x="2705744" y="1055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51724</xdr:rowOff>
    </xdr:from>
    <xdr:ext cx="405111" cy="259045"/>
    <xdr:sp macro="" textlink="">
      <xdr:nvSpPr>
        <xdr:cNvPr id="200" name="n_3aveValue【橋りょう・トンネル】&#10;有形固定資産減価償却率">
          <a:extLst>
            <a:ext uri="{FF2B5EF4-FFF2-40B4-BE49-F238E27FC236}">
              <a16:creationId xmlns:a16="http://schemas.microsoft.com/office/drawing/2014/main" id="{07D1B6B1-3C10-4E74-90C8-685DFA3B7D40}"/>
            </a:ext>
          </a:extLst>
        </xdr:cNvPr>
        <xdr:cNvSpPr txBox="1"/>
      </xdr:nvSpPr>
      <xdr:spPr>
        <a:xfrm>
          <a:off x="1816744" y="10510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86014</xdr:rowOff>
    </xdr:from>
    <xdr:ext cx="405111" cy="259045"/>
    <xdr:sp macro="" textlink="">
      <xdr:nvSpPr>
        <xdr:cNvPr id="201" name="n_4aveValue【橋りょう・トンネル】&#10;有形固定資産減価償却率">
          <a:extLst>
            <a:ext uri="{FF2B5EF4-FFF2-40B4-BE49-F238E27FC236}">
              <a16:creationId xmlns:a16="http://schemas.microsoft.com/office/drawing/2014/main" id="{D961B09E-8C78-40FD-97AF-54598BF5930C}"/>
            </a:ext>
          </a:extLst>
        </xdr:cNvPr>
        <xdr:cNvSpPr txBox="1"/>
      </xdr:nvSpPr>
      <xdr:spPr>
        <a:xfrm>
          <a:off x="927744" y="1054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52631</xdr:rowOff>
    </xdr:from>
    <xdr:ext cx="405111" cy="259045"/>
    <xdr:sp macro="" textlink="">
      <xdr:nvSpPr>
        <xdr:cNvPr id="202" name="n_1mainValue【橋りょう・トンネル】&#10;有形固定資産減価償却率">
          <a:extLst>
            <a:ext uri="{FF2B5EF4-FFF2-40B4-BE49-F238E27FC236}">
              <a16:creationId xmlns:a16="http://schemas.microsoft.com/office/drawing/2014/main" id="{ABF8117B-2639-4775-85AA-2B5BB96D199F}"/>
            </a:ext>
          </a:extLst>
        </xdr:cNvPr>
        <xdr:cNvSpPr txBox="1"/>
      </xdr:nvSpPr>
      <xdr:spPr>
        <a:xfrm>
          <a:off x="3582044" y="9996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28139</xdr:rowOff>
    </xdr:from>
    <xdr:ext cx="405111" cy="259045"/>
    <xdr:sp macro="" textlink="">
      <xdr:nvSpPr>
        <xdr:cNvPr id="203" name="n_2mainValue【橋りょう・トンネル】&#10;有形固定資産減価償却率">
          <a:extLst>
            <a:ext uri="{FF2B5EF4-FFF2-40B4-BE49-F238E27FC236}">
              <a16:creationId xmlns:a16="http://schemas.microsoft.com/office/drawing/2014/main" id="{E6F74656-8045-43DA-94D6-DB3BFA696901}"/>
            </a:ext>
          </a:extLst>
        </xdr:cNvPr>
        <xdr:cNvSpPr txBox="1"/>
      </xdr:nvSpPr>
      <xdr:spPr>
        <a:xfrm>
          <a:off x="2705744" y="997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88554</xdr:rowOff>
    </xdr:from>
    <xdr:ext cx="405111" cy="259045"/>
    <xdr:sp macro="" textlink="">
      <xdr:nvSpPr>
        <xdr:cNvPr id="204" name="n_3mainValue【橋りょう・トンネル】&#10;有形固定資産減価償却率">
          <a:extLst>
            <a:ext uri="{FF2B5EF4-FFF2-40B4-BE49-F238E27FC236}">
              <a16:creationId xmlns:a16="http://schemas.microsoft.com/office/drawing/2014/main" id="{DA17F6A2-DDB6-4E8A-9757-9DF5ECE8E187}"/>
            </a:ext>
          </a:extLst>
        </xdr:cNvPr>
        <xdr:cNvSpPr txBox="1"/>
      </xdr:nvSpPr>
      <xdr:spPr>
        <a:xfrm>
          <a:off x="1816744" y="1003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60796</xdr:rowOff>
    </xdr:from>
    <xdr:ext cx="405111" cy="259045"/>
    <xdr:sp macro="" textlink="">
      <xdr:nvSpPr>
        <xdr:cNvPr id="205" name="n_4mainValue【橋りょう・トンネル】&#10;有形固定資産減価償却率">
          <a:extLst>
            <a:ext uri="{FF2B5EF4-FFF2-40B4-BE49-F238E27FC236}">
              <a16:creationId xmlns:a16="http://schemas.microsoft.com/office/drawing/2014/main" id="{BFB8D0BE-61A7-4F42-B272-59E3D2D69353}"/>
            </a:ext>
          </a:extLst>
        </xdr:cNvPr>
        <xdr:cNvSpPr txBox="1"/>
      </xdr:nvSpPr>
      <xdr:spPr>
        <a:xfrm>
          <a:off x="927744" y="1000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39C309A3-48FF-48F7-B8C3-78FAC5571379}"/>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64647A3B-A2A8-4CE1-8237-76F4BAC54C7B}"/>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63EA4ACC-BAA4-4569-B077-A43DDA385FA9}"/>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9CC3295F-C5A5-4D35-9A2A-AED3FF4B31A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6252731D-DD2B-4E90-9921-49D4A8806E0C}"/>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14F17AB9-CB80-46A1-8D59-D294452D3A28}"/>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C6B1A131-71FB-4991-B178-F36E58986D35}"/>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6AC9C202-A7E2-47A9-A222-7F295FE05714}"/>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CAA371FA-211A-4B1B-B881-61C56B4568B8}"/>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05553DD6-4891-4A76-91A5-3F7E4130269F}"/>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a:extLst>
            <a:ext uri="{FF2B5EF4-FFF2-40B4-BE49-F238E27FC236}">
              <a16:creationId xmlns:a16="http://schemas.microsoft.com/office/drawing/2014/main" id="{431DB443-B583-4B01-86F1-C1563749B0DE}"/>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7" name="テキスト ボックス 216">
          <a:extLst>
            <a:ext uri="{FF2B5EF4-FFF2-40B4-BE49-F238E27FC236}">
              <a16:creationId xmlns:a16="http://schemas.microsoft.com/office/drawing/2014/main" id="{F4B9F3FB-151D-45E6-8010-1874B1757B1A}"/>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a:extLst>
            <a:ext uri="{FF2B5EF4-FFF2-40B4-BE49-F238E27FC236}">
              <a16:creationId xmlns:a16="http://schemas.microsoft.com/office/drawing/2014/main" id="{5F80D108-6DBA-4DF3-AFA6-1A6FA11C8DD7}"/>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9" name="テキスト ボックス 218">
          <a:extLst>
            <a:ext uri="{FF2B5EF4-FFF2-40B4-BE49-F238E27FC236}">
              <a16:creationId xmlns:a16="http://schemas.microsoft.com/office/drawing/2014/main" id="{D40E4B86-0904-44CC-8C2B-222215420D6D}"/>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a:extLst>
            <a:ext uri="{FF2B5EF4-FFF2-40B4-BE49-F238E27FC236}">
              <a16:creationId xmlns:a16="http://schemas.microsoft.com/office/drawing/2014/main" id="{FB7A77DB-65E3-480C-9436-4775DC252299}"/>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1" name="テキスト ボックス 220">
          <a:extLst>
            <a:ext uri="{FF2B5EF4-FFF2-40B4-BE49-F238E27FC236}">
              <a16:creationId xmlns:a16="http://schemas.microsoft.com/office/drawing/2014/main" id="{C01392DF-9C69-4069-AED0-9C09AAA468F3}"/>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a:extLst>
            <a:ext uri="{FF2B5EF4-FFF2-40B4-BE49-F238E27FC236}">
              <a16:creationId xmlns:a16="http://schemas.microsoft.com/office/drawing/2014/main" id="{C2BFDEE5-1552-4F05-A1A2-77A288D804BE}"/>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3" name="テキスト ボックス 222">
          <a:extLst>
            <a:ext uri="{FF2B5EF4-FFF2-40B4-BE49-F238E27FC236}">
              <a16:creationId xmlns:a16="http://schemas.microsoft.com/office/drawing/2014/main" id="{C54E3ABC-2427-4C3B-BBD7-20BCBA0E8A30}"/>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a:extLst>
            <a:ext uri="{FF2B5EF4-FFF2-40B4-BE49-F238E27FC236}">
              <a16:creationId xmlns:a16="http://schemas.microsoft.com/office/drawing/2014/main" id="{72A07073-2ABE-422D-99EA-EF9E369F4152}"/>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5" name="テキスト ボックス 224">
          <a:extLst>
            <a:ext uri="{FF2B5EF4-FFF2-40B4-BE49-F238E27FC236}">
              <a16:creationId xmlns:a16="http://schemas.microsoft.com/office/drawing/2014/main" id="{2DFC4A9E-71DE-45AD-871F-DA0B3B6E3A8B}"/>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6D3B7495-F8B4-4144-8F83-D0C8D14E3A3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a:extLst>
            <a:ext uri="{FF2B5EF4-FFF2-40B4-BE49-F238E27FC236}">
              <a16:creationId xmlns:a16="http://schemas.microsoft.com/office/drawing/2014/main" id="{74B9B6BD-34E7-48BE-9E1E-9CF2C5F60FC8}"/>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4776B5B2-6A78-48C6-A0CF-6FE87EBC49CA}"/>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36177</xdr:rowOff>
    </xdr:from>
    <xdr:to>
      <xdr:col>54</xdr:col>
      <xdr:colOff>189865</xdr:colOff>
      <xdr:row>64</xdr:row>
      <xdr:rowOff>75350</xdr:rowOff>
    </xdr:to>
    <xdr:cxnSp macro="">
      <xdr:nvCxnSpPr>
        <xdr:cNvPr id="229" name="直線コネクタ 228">
          <a:extLst>
            <a:ext uri="{FF2B5EF4-FFF2-40B4-BE49-F238E27FC236}">
              <a16:creationId xmlns:a16="http://schemas.microsoft.com/office/drawing/2014/main" id="{8F82A461-A0DB-456A-B82A-F6F11B7389F4}"/>
            </a:ext>
          </a:extLst>
        </xdr:cNvPr>
        <xdr:cNvCxnSpPr/>
      </xdr:nvCxnSpPr>
      <xdr:spPr>
        <a:xfrm flipV="1">
          <a:off x="10476865" y="9637377"/>
          <a:ext cx="0" cy="1410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79177</xdr:rowOff>
    </xdr:from>
    <xdr:ext cx="469744" cy="259045"/>
    <xdr:sp macro="" textlink="">
      <xdr:nvSpPr>
        <xdr:cNvPr id="230" name="【橋りょう・トンネル】&#10;一人当たり有形固定資産（償却資産）額最小値テキスト">
          <a:extLst>
            <a:ext uri="{FF2B5EF4-FFF2-40B4-BE49-F238E27FC236}">
              <a16:creationId xmlns:a16="http://schemas.microsoft.com/office/drawing/2014/main" id="{11DF093C-CAC7-4784-AE3F-16DC83AAADDB}"/>
            </a:ext>
          </a:extLst>
        </xdr:cNvPr>
        <xdr:cNvSpPr txBox="1"/>
      </xdr:nvSpPr>
      <xdr:spPr>
        <a:xfrm>
          <a:off x="10515600" y="11051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75350</xdr:rowOff>
    </xdr:from>
    <xdr:to>
      <xdr:col>55</xdr:col>
      <xdr:colOff>88900</xdr:colOff>
      <xdr:row>64</xdr:row>
      <xdr:rowOff>75350</xdr:rowOff>
    </xdr:to>
    <xdr:cxnSp macro="">
      <xdr:nvCxnSpPr>
        <xdr:cNvPr id="231" name="直線コネクタ 230">
          <a:extLst>
            <a:ext uri="{FF2B5EF4-FFF2-40B4-BE49-F238E27FC236}">
              <a16:creationId xmlns:a16="http://schemas.microsoft.com/office/drawing/2014/main" id="{F0109E02-90FF-41E4-ADBA-759B85F37CDD}"/>
            </a:ext>
          </a:extLst>
        </xdr:cNvPr>
        <xdr:cNvCxnSpPr/>
      </xdr:nvCxnSpPr>
      <xdr:spPr>
        <a:xfrm>
          <a:off x="10388600" y="11048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154304</xdr:rowOff>
    </xdr:from>
    <xdr:ext cx="690189" cy="259045"/>
    <xdr:sp macro="" textlink="">
      <xdr:nvSpPr>
        <xdr:cNvPr id="232" name="【橋りょう・トンネル】&#10;一人当たり有形固定資産（償却資産）額最大値テキスト">
          <a:extLst>
            <a:ext uri="{FF2B5EF4-FFF2-40B4-BE49-F238E27FC236}">
              <a16:creationId xmlns:a16="http://schemas.microsoft.com/office/drawing/2014/main" id="{C145B5F5-86E6-4CE9-9A8C-29153D7134F2}"/>
            </a:ext>
          </a:extLst>
        </xdr:cNvPr>
        <xdr:cNvSpPr txBox="1"/>
      </xdr:nvSpPr>
      <xdr:spPr>
        <a:xfrm>
          <a:off x="10515600" y="941260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3,705,047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36177</xdr:rowOff>
    </xdr:from>
    <xdr:to>
      <xdr:col>55</xdr:col>
      <xdr:colOff>88900</xdr:colOff>
      <xdr:row>56</xdr:row>
      <xdr:rowOff>36177</xdr:rowOff>
    </xdr:to>
    <xdr:cxnSp macro="">
      <xdr:nvCxnSpPr>
        <xdr:cNvPr id="233" name="直線コネクタ 232">
          <a:extLst>
            <a:ext uri="{FF2B5EF4-FFF2-40B4-BE49-F238E27FC236}">
              <a16:creationId xmlns:a16="http://schemas.microsoft.com/office/drawing/2014/main" id="{A49E0FF5-D24E-4BFA-A4C9-E984984FDD40}"/>
            </a:ext>
          </a:extLst>
        </xdr:cNvPr>
        <xdr:cNvCxnSpPr/>
      </xdr:nvCxnSpPr>
      <xdr:spPr>
        <a:xfrm>
          <a:off x="10388600" y="9637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51083</xdr:rowOff>
    </xdr:from>
    <xdr:ext cx="599010" cy="259045"/>
    <xdr:sp macro="" textlink="">
      <xdr:nvSpPr>
        <xdr:cNvPr id="234" name="【橋りょう・トンネル】&#10;一人当たり有形固定資産（償却資産）額平均値テキスト">
          <a:extLst>
            <a:ext uri="{FF2B5EF4-FFF2-40B4-BE49-F238E27FC236}">
              <a16:creationId xmlns:a16="http://schemas.microsoft.com/office/drawing/2014/main" id="{D5153C66-16F0-4B1A-A27A-0E794A2D5F67}"/>
            </a:ext>
          </a:extLst>
        </xdr:cNvPr>
        <xdr:cNvSpPr txBox="1"/>
      </xdr:nvSpPr>
      <xdr:spPr>
        <a:xfrm>
          <a:off x="10515600" y="106809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28206</xdr:rowOff>
    </xdr:from>
    <xdr:to>
      <xdr:col>55</xdr:col>
      <xdr:colOff>50800</xdr:colOff>
      <xdr:row>63</xdr:row>
      <xdr:rowOff>129806</xdr:rowOff>
    </xdr:to>
    <xdr:sp macro="" textlink="">
      <xdr:nvSpPr>
        <xdr:cNvPr id="235" name="フローチャート: 判断 234">
          <a:extLst>
            <a:ext uri="{FF2B5EF4-FFF2-40B4-BE49-F238E27FC236}">
              <a16:creationId xmlns:a16="http://schemas.microsoft.com/office/drawing/2014/main" id="{C80DB888-0F7C-4075-8B8F-0C829D79D4A9}"/>
            </a:ext>
          </a:extLst>
        </xdr:cNvPr>
        <xdr:cNvSpPr/>
      </xdr:nvSpPr>
      <xdr:spPr>
        <a:xfrm>
          <a:off x="10426700" y="10829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25395</xdr:rowOff>
    </xdr:from>
    <xdr:to>
      <xdr:col>50</xdr:col>
      <xdr:colOff>165100</xdr:colOff>
      <xdr:row>63</xdr:row>
      <xdr:rowOff>126995</xdr:rowOff>
    </xdr:to>
    <xdr:sp macro="" textlink="">
      <xdr:nvSpPr>
        <xdr:cNvPr id="236" name="フローチャート: 判断 235">
          <a:extLst>
            <a:ext uri="{FF2B5EF4-FFF2-40B4-BE49-F238E27FC236}">
              <a16:creationId xmlns:a16="http://schemas.microsoft.com/office/drawing/2014/main" id="{6A76B481-E928-44A9-8B84-88BD6D3A8456}"/>
            </a:ext>
          </a:extLst>
        </xdr:cNvPr>
        <xdr:cNvSpPr/>
      </xdr:nvSpPr>
      <xdr:spPr>
        <a:xfrm>
          <a:off x="9588500" y="1082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3337</xdr:rowOff>
    </xdr:from>
    <xdr:to>
      <xdr:col>46</xdr:col>
      <xdr:colOff>38100</xdr:colOff>
      <xdr:row>63</xdr:row>
      <xdr:rowOff>104937</xdr:rowOff>
    </xdr:to>
    <xdr:sp macro="" textlink="">
      <xdr:nvSpPr>
        <xdr:cNvPr id="237" name="フローチャート: 判断 236">
          <a:extLst>
            <a:ext uri="{FF2B5EF4-FFF2-40B4-BE49-F238E27FC236}">
              <a16:creationId xmlns:a16="http://schemas.microsoft.com/office/drawing/2014/main" id="{3B85792D-78A0-4C08-9794-565C461F7BE9}"/>
            </a:ext>
          </a:extLst>
        </xdr:cNvPr>
        <xdr:cNvSpPr/>
      </xdr:nvSpPr>
      <xdr:spPr>
        <a:xfrm>
          <a:off x="8699500" y="1080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167370</xdr:rowOff>
    </xdr:from>
    <xdr:to>
      <xdr:col>41</xdr:col>
      <xdr:colOff>101600</xdr:colOff>
      <xdr:row>63</xdr:row>
      <xdr:rowOff>97520</xdr:rowOff>
    </xdr:to>
    <xdr:sp macro="" textlink="">
      <xdr:nvSpPr>
        <xdr:cNvPr id="238" name="フローチャート: 判断 237">
          <a:extLst>
            <a:ext uri="{FF2B5EF4-FFF2-40B4-BE49-F238E27FC236}">
              <a16:creationId xmlns:a16="http://schemas.microsoft.com/office/drawing/2014/main" id="{AEED0F46-FFCF-4F51-8E98-85C6B52B17BD}"/>
            </a:ext>
          </a:extLst>
        </xdr:cNvPr>
        <xdr:cNvSpPr/>
      </xdr:nvSpPr>
      <xdr:spPr>
        <a:xfrm>
          <a:off x="7810500" y="1079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33293</xdr:rowOff>
    </xdr:from>
    <xdr:to>
      <xdr:col>36</xdr:col>
      <xdr:colOff>165100</xdr:colOff>
      <xdr:row>63</xdr:row>
      <xdr:rowOff>134893</xdr:rowOff>
    </xdr:to>
    <xdr:sp macro="" textlink="">
      <xdr:nvSpPr>
        <xdr:cNvPr id="239" name="フローチャート: 判断 238">
          <a:extLst>
            <a:ext uri="{FF2B5EF4-FFF2-40B4-BE49-F238E27FC236}">
              <a16:creationId xmlns:a16="http://schemas.microsoft.com/office/drawing/2014/main" id="{45121420-BB70-44BD-A5CC-76D4110E730B}"/>
            </a:ext>
          </a:extLst>
        </xdr:cNvPr>
        <xdr:cNvSpPr/>
      </xdr:nvSpPr>
      <xdr:spPr>
        <a:xfrm>
          <a:off x="6921500" y="10834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B0528326-E08C-4C4A-9C75-3E37A1A395BA}"/>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B7AF5B8B-4E52-4DBD-9DD4-854A7AA5E3EE}"/>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D8638015-4BEA-47FA-993D-2E47D2085AE2}"/>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9A2C078A-A337-4222-ABA6-D4F25CADE399}"/>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E2BE54AE-A933-465D-B185-3152F96192FF}"/>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131893</xdr:rowOff>
    </xdr:from>
    <xdr:to>
      <xdr:col>55</xdr:col>
      <xdr:colOff>50800</xdr:colOff>
      <xdr:row>64</xdr:row>
      <xdr:rowOff>62043</xdr:rowOff>
    </xdr:to>
    <xdr:sp macro="" textlink="">
      <xdr:nvSpPr>
        <xdr:cNvPr id="245" name="楕円 244">
          <a:extLst>
            <a:ext uri="{FF2B5EF4-FFF2-40B4-BE49-F238E27FC236}">
              <a16:creationId xmlns:a16="http://schemas.microsoft.com/office/drawing/2014/main" id="{A01BE024-7383-49A1-B0E0-FE81D5D9BFDD}"/>
            </a:ext>
          </a:extLst>
        </xdr:cNvPr>
        <xdr:cNvSpPr/>
      </xdr:nvSpPr>
      <xdr:spPr>
        <a:xfrm>
          <a:off x="10426700" y="1093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46820</xdr:rowOff>
    </xdr:from>
    <xdr:ext cx="599010" cy="259045"/>
    <xdr:sp macro="" textlink="">
      <xdr:nvSpPr>
        <xdr:cNvPr id="246" name="【橋りょう・トンネル】&#10;一人当たり有形固定資産（償却資産）額該当値テキスト">
          <a:extLst>
            <a:ext uri="{FF2B5EF4-FFF2-40B4-BE49-F238E27FC236}">
              <a16:creationId xmlns:a16="http://schemas.microsoft.com/office/drawing/2014/main" id="{FDA915B4-43CC-49DC-A4A3-BD3C190030E0}"/>
            </a:ext>
          </a:extLst>
        </xdr:cNvPr>
        <xdr:cNvSpPr txBox="1"/>
      </xdr:nvSpPr>
      <xdr:spPr>
        <a:xfrm>
          <a:off x="10515600" y="10848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132959</xdr:rowOff>
    </xdr:from>
    <xdr:to>
      <xdr:col>50</xdr:col>
      <xdr:colOff>165100</xdr:colOff>
      <xdr:row>64</xdr:row>
      <xdr:rowOff>63109</xdr:rowOff>
    </xdr:to>
    <xdr:sp macro="" textlink="">
      <xdr:nvSpPr>
        <xdr:cNvPr id="247" name="楕円 246">
          <a:extLst>
            <a:ext uri="{FF2B5EF4-FFF2-40B4-BE49-F238E27FC236}">
              <a16:creationId xmlns:a16="http://schemas.microsoft.com/office/drawing/2014/main" id="{32F817BB-68F5-4CC1-BE55-4D980C2014EF}"/>
            </a:ext>
          </a:extLst>
        </xdr:cNvPr>
        <xdr:cNvSpPr/>
      </xdr:nvSpPr>
      <xdr:spPr>
        <a:xfrm>
          <a:off x="9588500" y="10934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11243</xdr:rowOff>
    </xdr:from>
    <xdr:to>
      <xdr:col>55</xdr:col>
      <xdr:colOff>0</xdr:colOff>
      <xdr:row>64</xdr:row>
      <xdr:rowOff>12309</xdr:rowOff>
    </xdr:to>
    <xdr:cxnSp macro="">
      <xdr:nvCxnSpPr>
        <xdr:cNvPr id="248" name="直線コネクタ 247">
          <a:extLst>
            <a:ext uri="{FF2B5EF4-FFF2-40B4-BE49-F238E27FC236}">
              <a16:creationId xmlns:a16="http://schemas.microsoft.com/office/drawing/2014/main" id="{1EFBC150-D299-465D-AD89-F31E24D3292D}"/>
            </a:ext>
          </a:extLst>
        </xdr:cNvPr>
        <xdr:cNvCxnSpPr/>
      </xdr:nvCxnSpPr>
      <xdr:spPr>
        <a:xfrm flipV="1">
          <a:off x="9639300" y="10984043"/>
          <a:ext cx="838200" cy="1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133510</xdr:rowOff>
    </xdr:from>
    <xdr:to>
      <xdr:col>46</xdr:col>
      <xdr:colOff>38100</xdr:colOff>
      <xdr:row>64</xdr:row>
      <xdr:rowOff>63660</xdr:rowOff>
    </xdr:to>
    <xdr:sp macro="" textlink="">
      <xdr:nvSpPr>
        <xdr:cNvPr id="249" name="楕円 248">
          <a:extLst>
            <a:ext uri="{FF2B5EF4-FFF2-40B4-BE49-F238E27FC236}">
              <a16:creationId xmlns:a16="http://schemas.microsoft.com/office/drawing/2014/main" id="{87F51C52-1AAE-41EE-8835-83F17A90F640}"/>
            </a:ext>
          </a:extLst>
        </xdr:cNvPr>
        <xdr:cNvSpPr/>
      </xdr:nvSpPr>
      <xdr:spPr>
        <a:xfrm>
          <a:off x="8699500" y="1093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12309</xdr:rowOff>
    </xdr:from>
    <xdr:to>
      <xdr:col>50</xdr:col>
      <xdr:colOff>114300</xdr:colOff>
      <xdr:row>64</xdr:row>
      <xdr:rowOff>12860</xdr:rowOff>
    </xdr:to>
    <xdr:cxnSp macro="">
      <xdr:nvCxnSpPr>
        <xdr:cNvPr id="250" name="直線コネクタ 249">
          <a:extLst>
            <a:ext uri="{FF2B5EF4-FFF2-40B4-BE49-F238E27FC236}">
              <a16:creationId xmlns:a16="http://schemas.microsoft.com/office/drawing/2014/main" id="{6C0B59BB-ACDC-4958-8AF0-5DBE4ABD7CEA}"/>
            </a:ext>
          </a:extLst>
        </xdr:cNvPr>
        <xdr:cNvCxnSpPr/>
      </xdr:nvCxnSpPr>
      <xdr:spPr>
        <a:xfrm flipV="1">
          <a:off x="8750300" y="10985109"/>
          <a:ext cx="889000" cy="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140845</xdr:rowOff>
    </xdr:from>
    <xdr:to>
      <xdr:col>41</xdr:col>
      <xdr:colOff>101600</xdr:colOff>
      <xdr:row>64</xdr:row>
      <xdr:rowOff>70995</xdr:rowOff>
    </xdr:to>
    <xdr:sp macro="" textlink="">
      <xdr:nvSpPr>
        <xdr:cNvPr id="251" name="楕円 250">
          <a:extLst>
            <a:ext uri="{FF2B5EF4-FFF2-40B4-BE49-F238E27FC236}">
              <a16:creationId xmlns:a16="http://schemas.microsoft.com/office/drawing/2014/main" id="{21943AEA-92D3-4862-B1C5-9DF81E48783D}"/>
            </a:ext>
          </a:extLst>
        </xdr:cNvPr>
        <xdr:cNvSpPr/>
      </xdr:nvSpPr>
      <xdr:spPr>
        <a:xfrm>
          <a:off x="7810500" y="10942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12860</xdr:rowOff>
    </xdr:from>
    <xdr:to>
      <xdr:col>45</xdr:col>
      <xdr:colOff>177800</xdr:colOff>
      <xdr:row>64</xdr:row>
      <xdr:rowOff>20195</xdr:rowOff>
    </xdr:to>
    <xdr:cxnSp macro="">
      <xdr:nvCxnSpPr>
        <xdr:cNvPr id="252" name="直線コネクタ 251">
          <a:extLst>
            <a:ext uri="{FF2B5EF4-FFF2-40B4-BE49-F238E27FC236}">
              <a16:creationId xmlns:a16="http://schemas.microsoft.com/office/drawing/2014/main" id="{E82D98A1-99E9-421A-AD4F-EEECA834F565}"/>
            </a:ext>
          </a:extLst>
        </xdr:cNvPr>
        <xdr:cNvCxnSpPr/>
      </xdr:nvCxnSpPr>
      <xdr:spPr>
        <a:xfrm flipV="1">
          <a:off x="7861300" y="10985660"/>
          <a:ext cx="889000" cy="7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141601</xdr:rowOff>
    </xdr:from>
    <xdr:to>
      <xdr:col>36</xdr:col>
      <xdr:colOff>165100</xdr:colOff>
      <xdr:row>64</xdr:row>
      <xdr:rowOff>71751</xdr:rowOff>
    </xdr:to>
    <xdr:sp macro="" textlink="">
      <xdr:nvSpPr>
        <xdr:cNvPr id="253" name="楕円 252">
          <a:extLst>
            <a:ext uri="{FF2B5EF4-FFF2-40B4-BE49-F238E27FC236}">
              <a16:creationId xmlns:a16="http://schemas.microsoft.com/office/drawing/2014/main" id="{0B5257E5-459C-4D90-8D76-13F4AFA61C8E}"/>
            </a:ext>
          </a:extLst>
        </xdr:cNvPr>
        <xdr:cNvSpPr/>
      </xdr:nvSpPr>
      <xdr:spPr>
        <a:xfrm>
          <a:off x="6921500" y="10942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20195</xdr:rowOff>
    </xdr:from>
    <xdr:to>
      <xdr:col>41</xdr:col>
      <xdr:colOff>50800</xdr:colOff>
      <xdr:row>64</xdr:row>
      <xdr:rowOff>20951</xdr:rowOff>
    </xdr:to>
    <xdr:cxnSp macro="">
      <xdr:nvCxnSpPr>
        <xdr:cNvPr id="254" name="直線コネクタ 253">
          <a:extLst>
            <a:ext uri="{FF2B5EF4-FFF2-40B4-BE49-F238E27FC236}">
              <a16:creationId xmlns:a16="http://schemas.microsoft.com/office/drawing/2014/main" id="{4F40180E-9EDE-43CA-B87F-091D0A8103A1}"/>
            </a:ext>
          </a:extLst>
        </xdr:cNvPr>
        <xdr:cNvCxnSpPr/>
      </xdr:nvCxnSpPr>
      <xdr:spPr>
        <a:xfrm flipV="1">
          <a:off x="6972300" y="10992995"/>
          <a:ext cx="889000" cy="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143522</xdr:rowOff>
    </xdr:from>
    <xdr:ext cx="599010" cy="259045"/>
    <xdr:sp macro="" textlink="">
      <xdr:nvSpPr>
        <xdr:cNvPr id="255" name="n_1aveValue【橋りょう・トンネル】&#10;一人当たり有形固定資産（償却資産）額">
          <a:extLst>
            <a:ext uri="{FF2B5EF4-FFF2-40B4-BE49-F238E27FC236}">
              <a16:creationId xmlns:a16="http://schemas.microsoft.com/office/drawing/2014/main" id="{143C67FB-60E8-4D92-A15E-7695389D328E}"/>
            </a:ext>
          </a:extLst>
        </xdr:cNvPr>
        <xdr:cNvSpPr txBox="1"/>
      </xdr:nvSpPr>
      <xdr:spPr>
        <a:xfrm>
          <a:off x="9327095" y="10601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121464</xdr:rowOff>
    </xdr:from>
    <xdr:ext cx="599010" cy="259045"/>
    <xdr:sp macro="" textlink="">
      <xdr:nvSpPr>
        <xdr:cNvPr id="256" name="n_2aveValue【橋りょう・トンネル】&#10;一人当たり有形固定資産（償却資産）額">
          <a:extLst>
            <a:ext uri="{FF2B5EF4-FFF2-40B4-BE49-F238E27FC236}">
              <a16:creationId xmlns:a16="http://schemas.microsoft.com/office/drawing/2014/main" id="{EE251A1E-FD9E-42F6-A1D4-0D4EC93F96EF}"/>
            </a:ext>
          </a:extLst>
        </xdr:cNvPr>
        <xdr:cNvSpPr txBox="1"/>
      </xdr:nvSpPr>
      <xdr:spPr>
        <a:xfrm>
          <a:off x="8450795" y="10579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114047</xdr:rowOff>
    </xdr:from>
    <xdr:ext cx="599010" cy="259045"/>
    <xdr:sp macro="" textlink="">
      <xdr:nvSpPr>
        <xdr:cNvPr id="257" name="n_3aveValue【橋りょう・トンネル】&#10;一人当たり有形固定資産（償却資産）額">
          <a:extLst>
            <a:ext uri="{FF2B5EF4-FFF2-40B4-BE49-F238E27FC236}">
              <a16:creationId xmlns:a16="http://schemas.microsoft.com/office/drawing/2014/main" id="{8B516FCF-C6D3-4974-ABC3-402FB38018EA}"/>
            </a:ext>
          </a:extLst>
        </xdr:cNvPr>
        <xdr:cNvSpPr txBox="1"/>
      </xdr:nvSpPr>
      <xdr:spPr>
        <a:xfrm>
          <a:off x="7561795" y="10572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151420</xdr:rowOff>
    </xdr:from>
    <xdr:ext cx="599010" cy="259045"/>
    <xdr:sp macro="" textlink="">
      <xdr:nvSpPr>
        <xdr:cNvPr id="258" name="n_4aveValue【橋りょう・トンネル】&#10;一人当たり有形固定資産（償却資産）額">
          <a:extLst>
            <a:ext uri="{FF2B5EF4-FFF2-40B4-BE49-F238E27FC236}">
              <a16:creationId xmlns:a16="http://schemas.microsoft.com/office/drawing/2014/main" id="{5349E28E-119B-46D1-B3BE-163C8AF0BE74}"/>
            </a:ext>
          </a:extLst>
        </xdr:cNvPr>
        <xdr:cNvSpPr txBox="1"/>
      </xdr:nvSpPr>
      <xdr:spPr>
        <a:xfrm>
          <a:off x="6672795" y="10609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54236</xdr:rowOff>
    </xdr:from>
    <xdr:ext cx="599010" cy="259045"/>
    <xdr:sp macro="" textlink="">
      <xdr:nvSpPr>
        <xdr:cNvPr id="259" name="n_1mainValue【橋りょう・トンネル】&#10;一人当たり有形固定資産（償却資産）額">
          <a:extLst>
            <a:ext uri="{FF2B5EF4-FFF2-40B4-BE49-F238E27FC236}">
              <a16:creationId xmlns:a16="http://schemas.microsoft.com/office/drawing/2014/main" id="{68C01352-01ED-4369-A77D-3FB4A5721246}"/>
            </a:ext>
          </a:extLst>
        </xdr:cNvPr>
        <xdr:cNvSpPr txBox="1"/>
      </xdr:nvSpPr>
      <xdr:spPr>
        <a:xfrm>
          <a:off x="9327095" y="11027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54787</xdr:rowOff>
    </xdr:from>
    <xdr:ext cx="599010" cy="259045"/>
    <xdr:sp macro="" textlink="">
      <xdr:nvSpPr>
        <xdr:cNvPr id="260" name="n_2mainValue【橋りょう・トンネル】&#10;一人当たり有形固定資産（償却資産）額">
          <a:extLst>
            <a:ext uri="{FF2B5EF4-FFF2-40B4-BE49-F238E27FC236}">
              <a16:creationId xmlns:a16="http://schemas.microsoft.com/office/drawing/2014/main" id="{5E43B18D-A0D6-408E-A4C0-DE691DFE280D}"/>
            </a:ext>
          </a:extLst>
        </xdr:cNvPr>
        <xdr:cNvSpPr txBox="1"/>
      </xdr:nvSpPr>
      <xdr:spPr>
        <a:xfrm>
          <a:off x="8450795" y="11027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62122</xdr:rowOff>
    </xdr:from>
    <xdr:ext cx="599010" cy="259045"/>
    <xdr:sp macro="" textlink="">
      <xdr:nvSpPr>
        <xdr:cNvPr id="261" name="n_3mainValue【橋りょう・トンネル】&#10;一人当たり有形固定資産（償却資産）額">
          <a:extLst>
            <a:ext uri="{FF2B5EF4-FFF2-40B4-BE49-F238E27FC236}">
              <a16:creationId xmlns:a16="http://schemas.microsoft.com/office/drawing/2014/main" id="{62A2574C-C472-40CE-B793-5BE70D88891D}"/>
            </a:ext>
          </a:extLst>
        </xdr:cNvPr>
        <xdr:cNvSpPr txBox="1"/>
      </xdr:nvSpPr>
      <xdr:spPr>
        <a:xfrm>
          <a:off x="7561795" y="11034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62878</xdr:rowOff>
    </xdr:from>
    <xdr:ext cx="599010" cy="259045"/>
    <xdr:sp macro="" textlink="">
      <xdr:nvSpPr>
        <xdr:cNvPr id="262" name="n_4mainValue【橋りょう・トンネル】&#10;一人当たり有形固定資産（償却資産）額">
          <a:extLst>
            <a:ext uri="{FF2B5EF4-FFF2-40B4-BE49-F238E27FC236}">
              <a16:creationId xmlns:a16="http://schemas.microsoft.com/office/drawing/2014/main" id="{8249A79A-BE5F-496D-AE0B-439136220050}"/>
            </a:ext>
          </a:extLst>
        </xdr:cNvPr>
        <xdr:cNvSpPr txBox="1"/>
      </xdr:nvSpPr>
      <xdr:spPr>
        <a:xfrm>
          <a:off x="6672795" y="11035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BDEC155C-A51D-4250-8D1B-E7B92EC6CDB6}"/>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6ACF1A56-F331-4561-8551-3265E7FF7B5F}"/>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484C3CD7-C53E-40E1-BC39-8EBFC385E377}"/>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4FE26237-8DA5-4DB5-8DE1-78707A781B0A}"/>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2E4E91B0-2C7F-43CF-AC92-0D72CB1852B4}"/>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1B85AEC6-C417-421A-BAB1-E49CDEA3EA9E}"/>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62884E24-BDFF-44DC-9E25-9DDAE032175A}"/>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6E764F38-ECB9-4699-A3CA-91B7E1AA6D7F}"/>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86203C45-8736-485B-9F6F-1A14313E2236}"/>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FDA2CBB7-EA1B-408C-9BB6-D1C520E86F78}"/>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7C0B3368-93C4-4F60-AA54-DE522AA6B4C7}"/>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a:extLst>
            <a:ext uri="{FF2B5EF4-FFF2-40B4-BE49-F238E27FC236}">
              <a16:creationId xmlns:a16="http://schemas.microsoft.com/office/drawing/2014/main" id="{C241F3E1-87A7-487B-B957-C9298F478A8D}"/>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5" name="テキスト ボックス 274">
          <a:extLst>
            <a:ext uri="{FF2B5EF4-FFF2-40B4-BE49-F238E27FC236}">
              <a16:creationId xmlns:a16="http://schemas.microsoft.com/office/drawing/2014/main" id="{49135797-8089-4D70-9518-4D2FA8DB459C}"/>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a:extLst>
            <a:ext uri="{FF2B5EF4-FFF2-40B4-BE49-F238E27FC236}">
              <a16:creationId xmlns:a16="http://schemas.microsoft.com/office/drawing/2014/main" id="{51F2F1F0-2B46-4DD8-8E87-01A439B698DF}"/>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a:extLst>
            <a:ext uri="{FF2B5EF4-FFF2-40B4-BE49-F238E27FC236}">
              <a16:creationId xmlns:a16="http://schemas.microsoft.com/office/drawing/2014/main" id="{D550C085-84DE-442B-93F2-C76568F6034F}"/>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a:extLst>
            <a:ext uri="{FF2B5EF4-FFF2-40B4-BE49-F238E27FC236}">
              <a16:creationId xmlns:a16="http://schemas.microsoft.com/office/drawing/2014/main" id="{1FCA04AB-CF2A-48F6-A970-1F76D8E0D734}"/>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a:extLst>
            <a:ext uri="{FF2B5EF4-FFF2-40B4-BE49-F238E27FC236}">
              <a16:creationId xmlns:a16="http://schemas.microsoft.com/office/drawing/2014/main" id="{AE7BB82E-C5AB-4744-A62C-A41490633B84}"/>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a:extLst>
            <a:ext uri="{FF2B5EF4-FFF2-40B4-BE49-F238E27FC236}">
              <a16:creationId xmlns:a16="http://schemas.microsoft.com/office/drawing/2014/main" id="{B47B537E-FDC6-4F0A-9D3B-5A8302225C83}"/>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a:extLst>
            <a:ext uri="{FF2B5EF4-FFF2-40B4-BE49-F238E27FC236}">
              <a16:creationId xmlns:a16="http://schemas.microsoft.com/office/drawing/2014/main" id="{09D5722E-FBA0-4005-ACAA-9E4995FBD571}"/>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a:extLst>
            <a:ext uri="{FF2B5EF4-FFF2-40B4-BE49-F238E27FC236}">
              <a16:creationId xmlns:a16="http://schemas.microsoft.com/office/drawing/2014/main" id="{9BE27FEB-FE81-46C6-9742-B9DF14D2C3BF}"/>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a:extLst>
            <a:ext uri="{FF2B5EF4-FFF2-40B4-BE49-F238E27FC236}">
              <a16:creationId xmlns:a16="http://schemas.microsoft.com/office/drawing/2014/main" id="{B70A9BE1-4E9D-4275-BB9E-924AF571075B}"/>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a:extLst>
            <a:ext uri="{FF2B5EF4-FFF2-40B4-BE49-F238E27FC236}">
              <a16:creationId xmlns:a16="http://schemas.microsoft.com/office/drawing/2014/main" id="{226FAA49-1E81-467C-87B8-C814DC505ABD}"/>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5" name="テキスト ボックス 284">
          <a:extLst>
            <a:ext uri="{FF2B5EF4-FFF2-40B4-BE49-F238E27FC236}">
              <a16:creationId xmlns:a16="http://schemas.microsoft.com/office/drawing/2014/main" id="{65B1B52C-0BC3-41E9-A89F-04FC99361F5E}"/>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51C1C28C-39A6-4CC3-BA28-2ED1843F5D47}"/>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B1CF1AEB-396D-4BDA-A2C6-25CDE4E505DF}"/>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136071</xdr:rowOff>
    </xdr:from>
    <xdr:to>
      <xdr:col>24</xdr:col>
      <xdr:colOff>62865</xdr:colOff>
      <xdr:row>86</xdr:row>
      <xdr:rowOff>168729</xdr:rowOff>
    </xdr:to>
    <xdr:cxnSp macro="">
      <xdr:nvCxnSpPr>
        <xdr:cNvPr id="288" name="直線コネクタ 287">
          <a:extLst>
            <a:ext uri="{FF2B5EF4-FFF2-40B4-BE49-F238E27FC236}">
              <a16:creationId xmlns:a16="http://schemas.microsoft.com/office/drawing/2014/main" id="{22C73878-9422-4401-855E-A61F2DEE2ECA}"/>
            </a:ext>
          </a:extLst>
        </xdr:cNvPr>
        <xdr:cNvCxnSpPr/>
      </xdr:nvCxnSpPr>
      <xdr:spPr>
        <a:xfrm flipV="1">
          <a:off x="4634865" y="13337721"/>
          <a:ext cx="0" cy="1575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9" name="【公営住宅】&#10;有形固定資産減価償却率最小値テキスト">
          <a:extLst>
            <a:ext uri="{FF2B5EF4-FFF2-40B4-BE49-F238E27FC236}">
              <a16:creationId xmlns:a16="http://schemas.microsoft.com/office/drawing/2014/main" id="{5906C0B2-9D03-476F-95A8-190BECE104B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0" name="直線コネクタ 289">
          <a:extLst>
            <a:ext uri="{FF2B5EF4-FFF2-40B4-BE49-F238E27FC236}">
              <a16:creationId xmlns:a16="http://schemas.microsoft.com/office/drawing/2014/main" id="{A15AADB8-54A0-4661-A54D-8E73F00DAF89}"/>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82748</xdr:rowOff>
    </xdr:from>
    <xdr:ext cx="340478" cy="259045"/>
    <xdr:sp macro="" textlink="">
      <xdr:nvSpPr>
        <xdr:cNvPr id="291" name="【公営住宅】&#10;有形固定資産減価償却率最大値テキスト">
          <a:extLst>
            <a:ext uri="{FF2B5EF4-FFF2-40B4-BE49-F238E27FC236}">
              <a16:creationId xmlns:a16="http://schemas.microsoft.com/office/drawing/2014/main" id="{4B5965E6-3454-4D12-8B4F-9309EB4E4CC9}"/>
            </a:ext>
          </a:extLst>
        </xdr:cNvPr>
        <xdr:cNvSpPr txBox="1"/>
      </xdr:nvSpPr>
      <xdr:spPr>
        <a:xfrm>
          <a:off x="4673600" y="1311294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136071</xdr:rowOff>
    </xdr:from>
    <xdr:to>
      <xdr:col>24</xdr:col>
      <xdr:colOff>152400</xdr:colOff>
      <xdr:row>77</xdr:row>
      <xdr:rowOff>136071</xdr:rowOff>
    </xdr:to>
    <xdr:cxnSp macro="">
      <xdr:nvCxnSpPr>
        <xdr:cNvPr id="292" name="直線コネクタ 291">
          <a:extLst>
            <a:ext uri="{FF2B5EF4-FFF2-40B4-BE49-F238E27FC236}">
              <a16:creationId xmlns:a16="http://schemas.microsoft.com/office/drawing/2014/main" id="{4D7306C0-CBF5-487E-8993-898F377E5FD2}"/>
            </a:ext>
          </a:extLst>
        </xdr:cNvPr>
        <xdr:cNvCxnSpPr/>
      </xdr:nvCxnSpPr>
      <xdr:spPr>
        <a:xfrm>
          <a:off x="4546600" y="13337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50998</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9BB4087F-6C1D-4EFA-94A2-8F8C279802BF}"/>
            </a:ext>
          </a:extLst>
        </xdr:cNvPr>
        <xdr:cNvSpPr txBox="1"/>
      </xdr:nvSpPr>
      <xdr:spPr>
        <a:xfrm>
          <a:off x="4673600" y="141098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28121</xdr:rowOff>
    </xdr:from>
    <xdr:to>
      <xdr:col>24</xdr:col>
      <xdr:colOff>114300</xdr:colOff>
      <xdr:row>83</xdr:row>
      <xdr:rowOff>129721</xdr:rowOff>
    </xdr:to>
    <xdr:sp macro="" textlink="">
      <xdr:nvSpPr>
        <xdr:cNvPr id="294" name="フローチャート: 判断 293">
          <a:extLst>
            <a:ext uri="{FF2B5EF4-FFF2-40B4-BE49-F238E27FC236}">
              <a16:creationId xmlns:a16="http://schemas.microsoft.com/office/drawing/2014/main" id="{1AA47B23-5852-463B-86B3-A1CC4F5D0E77}"/>
            </a:ext>
          </a:extLst>
        </xdr:cNvPr>
        <xdr:cNvSpPr/>
      </xdr:nvSpPr>
      <xdr:spPr>
        <a:xfrm>
          <a:off x="45847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34652</xdr:rowOff>
    </xdr:from>
    <xdr:to>
      <xdr:col>20</xdr:col>
      <xdr:colOff>38100</xdr:colOff>
      <xdr:row>83</xdr:row>
      <xdr:rowOff>136252</xdr:rowOff>
    </xdr:to>
    <xdr:sp macro="" textlink="">
      <xdr:nvSpPr>
        <xdr:cNvPr id="295" name="フローチャート: 判断 294">
          <a:extLst>
            <a:ext uri="{FF2B5EF4-FFF2-40B4-BE49-F238E27FC236}">
              <a16:creationId xmlns:a16="http://schemas.microsoft.com/office/drawing/2014/main" id="{02501244-D1C4-4F75-B92A-BB3D50422587}"/>
            </a:ext>
          </a:extLst>
        </xdr:cNvPr>
        <xdr:cNvSpPr/>
      </xdr:nvSpPr>
      <xdr:spPr>
        <a:xfrm>
          <a:off x="3746500" y="1426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6894</xdr:rowOff>
    </xdr:from>
    <xdr:to>
      <xdr:col>15</xdr:col>
      <xdr:colOff>101600</xdr:colOff>
      <xdr:row>83</xdr:row>
      <xdr:rowOff>108494</xdr:rowOff>
    </xdr:to>
    <xdr:sp macro="" textlink="">
      <xdr:nvSpPr>
        <xdr:cNvPr id="296" name="フローチャート: 判断 295">
          <a:extLst>
            <a:ext uri="{FF2B5EF4-FFF2-40B4-BE49-F238E27FC236}">
              <a16:creationId xmlns:a16="http://schemas.microsoft.com/office/drawing/2014/main" id="{ED84A4A5-BAFA-40E3-9E66-3358C69E2602}"/>
            </a:ext>
          </a:extLst>
        </xdr:cNvPr>
        <xdr:cNvSpPr/>
      </xdr:nvSpPr>
      <xdr:spPr>
        <a:xfrm>
          <a:off x="2857500" y="1423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170180</xdr:rowOff>
    </xdr:from>
    <xdr:to>
      <xdr:col>10</xdr:col>
      <xdr:colOff>165100</xdr:colOff>
      <xdr:row>83</xdr:row>
      <xdr:rowOff>100330</xdr:rowOff>
    </xdr:to>
    <xdr:sp macro="" textlink="">
      <xdr:nvSpPr>
        <xdr:cNvPr id="297" name="フローチャート: 判断 296">
          <a:extLst>
            <a:ext uri="{FF2B5EF4-FFF2-40B4-BE49-F238E27FC236}">
              <a16:creationId xmlns:a16="http://schemas.microsoft.com/office/drawing/2014/main" id="{9E2983AC-505B-4ABB-9518-EC4CCFA291EC}"/>
            </a:ext>
          </a:extLst>
        </xdr:cNvPr>
        <xdr:cNvSpPr/>
      </xdr:nvSpPr>
      <xdr:spPr>
        <a:xfrm>
          <a:off x="1968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132624</xdr:rowOff>
    </xdr:from>
    <xdr:to>
      <xdr:col>6</xdr:col>
      <xdr:colOff>38100</xdr:colOff>
      <xdr:row>84</xdr:row>
      <xdr:rowOff>62774</xdr:rowOff>
    </xdr:to>
    <xdr:sp macro="" textlink="">
      <xdr:nvSpPr>
        <xdr:cNvPr id="298" name="フローチャート: 判断 297">
          <a:extLst>
            <a:ext uri="{FF2B5EF4-FFF2-40B4-BE49-F238E27FC236}">
              <a16:creationId xmlns:a16="http://schemas.microsoft.com/office/drawing/2014/main" id="{4E5127F9-DEA3-478D-8150-CA1FFE440735}"/>
            </a:ext>
          </a:extLst>
        </xdr:cNvPr>
        <xdr:cNvSpPr/>
      </xdr:nvSpPr>
      <xdr:spPr>
        <a:xfrm>
          <a:off x="1079500" y="1436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9813C0AD-FA7C-4A66-B6E3-D885F20DC408}"/>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C448AF6B-7C9B-4018-8E44-08F78D0C3C96}"/>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D74D1326-8E61-405E-B7E6-59D840C2BA3E}"/>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8129227F-63A0-4B8F-8CBA-2B82BAAAB9C4}"/>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7EAC2026-9220-4307-8E90-5C78AD63FE0E}"/>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55880</xdr:rowOff>
    </xdr:from>
    <xdr:to>
      <xdr:col>24</xdr:col>
      <xdr:colOff>114300</xdr:colOff>
      <xdr:row>84</xdr:row>
      <xdr:rowOff>157480</xdr:rowOff>
    </xdr:to>
    <xdr:sp macro="" textlink="">
      <xdr:nvSpPr>
        <xdr:cNvPr id="304" name="楕円 303">
          <a:extLst>
            <a:ext uri="{FF2B5EF4-FFF2-40B4-BE49-F238E27FC236}">
              <a16:creationId xmlns:a16="http://schemas.microsoft.com/office/drawing/2014/main" id="{384F221A-88F9-479D-9618-12A456539E39}"/>
            </a:ext>
          </a:extLst>
        </xdr:cNvPr>
        <xdr:cNvSpPr/>
      </xdr:nvSpPr>
      <xdr:spPr>
        <a:xfrm>
          <a:off x="45847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34307</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6739CC2B-E81B-44C0-9FB8-05B6E4BDDC95}"/>
            </a:ext>
          </a:extLst>
        </xdr:cNvPr>
        <xdr:cNvSpPr txBox="1"/>
      </xdr:nvSpPr>
      <xdr:spPr>
        <a:xfrm>
          <a:off x="4673600" y="1443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33020</xdr:rowOff>
    </xdr:from>
    <xdr:to>
      <xdr:col>20</xdr:col>
      <xdr:colOff>38100</xdr:colOff>
      <xdr:row>84</xdr:row>
      <xdr:rowOff>134620</xdr:rowOff>
    </xdr:to>
    <xdr:sp macro="" textlink="">
      <xdr:nvSpPr>
        <xdr:cNvPr id="306" name="楕円 305">
          <a:extLst>
            <a:ext uri="{FF2B5EF4-FFF2-40B4-BE49-F238E27FC236}">
              <a16:creationId xmlns:a16="http://schemas.microsoft.com/office/drawing/2014/main" id="{F55C49A1-D56A-4C3F-9AD2-D220F1712E58}"/>
            </a:ext>
          </a:extLst>
        </xdr:cNvPr>
        <xdr:cNvSpPr/>
      </xdr:nvSpPr>
      <xdr:spPr>
        <a:xfrm>
          <a:off x="3746500" y="1443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83820</xdr:rowOff>
    </xdr:from>
    <xdr:to>
      <xdr:col>24</xdr:col>
      <xdr:colOff>63500</xdr:colOff>
      <xdr:row>84</xdr:row>
      <xdr:rowOff>106680</xdr:rowOff>
    </xdr:to>
    <xdr:cxnSp macro="">
      <xdr:nvCxnSpPr>
        <xdr:cNvPr id="307" name="直線コネクタ 306">
          <a:extLst>
            <a:ext uri="{FF2B5EF4-FFF2-40B4-BE49-F238E27FC236}">
              <a16:creationId xmlns:a16="http://schemas.microsoft.com/office/drawing/2014/main" id="{82A5D1C8-C073-40B1-9F1B-7B7611E7A658}"/>
            </a:ext>
          </a:extLst>
        </xdr:cNvPr>
        <xdr:cNvCxnSpPr/>
      </xdr:nvCxnSpPr>
      <xdr:spPr>
        <a:xfrm>
          <a:off x="3797300" y="144856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13426</xdr:rowOff>
    </xdr:from>
    <xdr:to>
      <xdr:col>15</xdr:col>
      <xdr:colOff>101600</xdr:colOff>
      <xdr:row>84</xdr:row>
      <xdr:rowOff>115026</xdr:rowOff>
    </xdr:to>
    <xdr:sp macro="" textlink="">
      <xdr:nvSpPr>
        <xdr:cNvPr id="308" name="楕円 307">
          <a:extLst>
            <a:ext uri="{FF2B5EF4-FFF2-40B4-BE49-F238E27FC236}">
              <a16:creationId xmlns:a16="http://schemas.microsoft.com/office/drawing/2014/main" id="{5963F826-0F80-4550-9297-CA2208827B78}"/>
            </a:ext>
          </a:extLst>
        </xdr:cNvPr>
        <xdr:cNvSpPr/>
      </xdr:nvSpPr>
      <xdr:spPr>
        <a:xfrm>
          <a:off x="2857500" y="1441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64226</xdr:rowOff>
    </xdr:from>
    <xdr:to>
      <xdr:col>19</xdr:col>
      <xdr:colOff>177800</xdr:colOff>
      <xdr:row>84</xdr:row>
      <xdr:rowOff>83820</xdr:rowOff>
    </xdr:to>
    <xdr:cxnSp macro="">
      <xdr:nvCxnSpPr>
        <xdr:cNvPr id="309" name="直線コネクタ 308">
          <a:extLst>
            <a:ext uri="{FF2B5EF4-FFF2-40B4-BE49-F238E27FC236}">
              <a16:creationId xmlns:a16="http://schemas.microsoft.com/office/drawing/2014/main" id="{6F664938-BFE5-429B-B4A4-08461496933B}"/>
            </a:ext>
          </a:extLst>
        </xdr:cNvPr>
        <xdr:cNvCxnSpPr/>
      </xdr:nvCxnSpPr>
      <xdr:spPr>
        <a:xfrm>
          <a:off x="2908300" y="14466026"/>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145687</xdr:rowOff>
    </xdr:from>
    <xdr:to>
      <xdr:col>10</xdr:col>
      <xdr:colOff>165100</xdr:colOff>
      <xdr:row>84</xdr:row>
      <xdr:rowOff>75837</xdr:rowOff>
    </xdr:to>
    <xdr:sp macro="" textlink="">
      <xdr:nvSpPr>
        <xdr:cNvPr id="310" name="楕円 309">
          <a:extLst>
            <a:ext uri="{FF2B5EF4-FFF2-40B4-BE49-F238E27FC236}">
              <a16:creationId xmlns:a16="http://schemas.microsoft.com/office/drawing/2014/main" id="{DF594A81-B539-4476-91CF-DAC4C23CB45A}"/>
            </a:ext>
          </a:extLst>
        </xdr:cNvPr>
        <xdr:cNvSpPr/>
      </xdr:nvSpPr>
      <xdr:spPr>
        <a:xfrm>
          <a:off x="1968500" y="1437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25037</xdr:rowOff>
    </xdr:from>
    <xdr:to>
      <xdr:col>15</xdr:col>
      <xdr:colOff>50800</xdr:colOff>
      <xdr:row>84</xdr:row>
      <xdr:rowOff>64226</xdr:rowOff>
    </xdr:to>
    <xdr:cxnSp macro="">
      <xdr:nvCxnSpPr>
        <xdr:cNvPr id="311" name="直線コネクタ 310">
          <a:extLst>
            <a:ext uri="{FF2B5EF4-FFF2-40B4-BE49-F238E27FC236}">
              <a16:creationId xmlns:a16="http://schemas.microsoft.com/office/drawing/2014/main" id="{3F7B314D-220F-4F4D-AC38-493C04948436}"/>
            </a:ext>
          </a:extLst>
        </xdr:cNvPr>
        <xdr:cNvCxnSpPr/>
      </xdr:nvCxnSpPr>
      <xdr:spPr>
        <a:xfrm>
          <a:off x="2019300" y="14426837"/>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144055</xdr:rowOff>
    </xdr:from>
    <xdr:to>
      <xdr:col>6</xdr:col>
      <xdr:colOff>38100</xdr:colOff>
      <xdr:row>84</xdr:row>
      <xdr:rowOff>74205</xdr:rowOff>
    </xdr:to>
    <xdr:sp macro="" textlink="">
      <xdr:nvSpPr>
        <xdr:cNvPr id="312" name="楕円 311">
          <a:extLst>
            <a:ext uri="{FF2B5EF4-FFF2-40B4-BE49-F238E27FC236}">
              <a16:creationId xmlns:a16="http://schemas.microsoft.com/office/drawing/2014/main" id="{F0BED3ED-10B6-4666-AB3A-AF30C738F54F}"/>
            </a:ext>
          </a:extLst>
        </xdr:cNvPr>
        <xdr:cNvSpPr/>
      </xdr:nvSpPr>
      <xdr:spPr>
        <a:xfrm>
          <a:off x="1079500" y="14374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23405</xdr:rowOff>
    </xdr:from>
    <xdr:to>
      <xdr:col>10</xdr:col>
      <xdr:colOff>114300</xdr:colOff>
      <xdr:row>84</xdr:row>
      <xdr:rowOff>25037</xdr:rowOff>
    </xdr:to>
    <xdr:cxnSp macro="">
      <xdr:nvCxnSpPr>
        <xdr:cNvPr id="313" name="直線コネクタ 312">
          <a:extLst>
            <a:ext uri="{FF2B5EF4-FFF2-40B4-BE49-F238E27FC236}">
              <a16:creationId xmlns:a16="http://schemas.microsoft.com/office/drawing/2014/main" id="{17EE32FB-93D6-4200-A287-7051E6E35569}"/>
            </a:ext>
          </a:extLst>
        </xdr:cNvPr>
        <xdr:cNvCxnSpPr/>
      </xdr:nvCxnSpPr>
      <xdr:spPr>
        <a:xfrm>
          <a:off x="1130300" y="14425205"/>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152779</xdr:rowOff>
    </xdr:from>
    <xdr:ext cx="405111" cy="259045"/>
    <xdr:sp macro="" textlink="">
      <xdr:nvSpPr>
        <xdr:cNvPr id="314" name="n_1aveValue【公営住宅】&#10;有形固定資産減価償却率">
          <a:extLst>
            <a:ext uri="{FF2B5EF4-FFF2-40B4-BE49-F238E27FC236}">
              <a16:creationId xmlns:a16="http://schemas.microsoft.com/office/drawing/2014/main" id="{D232AF21-5B26-4052-A84F-949250AC236D}"/>
            </a:ext>
          </a:extLst>
        </xdr:cNvPr>
        <xdr:cNvSpPr txBox="1"/>
      </xdr:nvSpPr>
      <xdr:spPr>
        <a:xfrm>
          <a:off x="3582044" y="14040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125021</xdr:rowOff>
    </xdr:from>
    <xdr:ext cx="405111" cy="259045"/>
    <xdr:sp macro="" textlink="">
      <xdr:nvSpPr>
        <xdr:cNvPr id="315" name="n_2aveValue【公営住宅】&#10;有形固定資産減価償却率">
          <a:extLst>
            <a:ext uri="{FF2B5EF4-FFF2-40B4-BE49-F238E27FC236}">
              <a16:creationId xmlns:a16="http://schemas.microsoft.com/office/drawing/2014/main" id="{19235A45-7AD2-4020-8102-CE0607C9866E}"/>
            </a:ext>
          </a:extLst>
        </xdr:cNvPr>
        <xdr:cNvSpPr txBox="1"/>
      </xdr:nvSpPr>
      <xdr:spPr>
        <a:xfrm>
          <a:off x="2705744" y="1401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116857</xdr:rowOff>
    </xdr:from>
    <xdr:ext cx="405111" cy="259045"/>
    <xdr:sp macro="" textlink="">
      <xdr:nvSpPr>
        <xdr:cNvPr id="316" name="n_3aveValue【公営住宅】&#10;有形固定資産減価償却率">
          <a:extLst>
            <a:ext uri="{FF2B5EF4-FFF2-40B4-BE49-F238E27FC236}">
              <a16:creationId xmlns:a16="http://schemas.microsoft.com/office/drawing/2014/main" id="{F87F52E9-8212-42DC-8751-F7E795550245}"/>
            </a:ext>
          </a:extLst>
        </xdr:cNvPr>
        <xdr:cNvSpPr txBox="1"/>
      </xdr:nvSpPr>
      <xdr:spPr>
        <a:xfrm>
          <a:off x="1816744" y="1400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79301</xdr:rowOff>
    </xdr:from>
    <xdr:ext cx="405111" cy="259045"/>
    <xdr:sp macro="" textlink="">
      <xdr:nvSpPr>
        <xdr:cNvPr id="317" name="n_4aveValue【公営住宅】&#10;有形固定資産減価償却率">
          <a:extLst>
            <a:ext uri="{FF2B5EF4-FFF2-40B4-BE49-F238E27FC236}">
              <a16:creationId xmlns:a16="http://schemas.microsoft.com/office/drawing/2014/main" id="{233830AE-11D4-42F9-AD91-960552925AB4}"/>
            </a:ext>
          </a:extLst>
        </xdr:cNvPr>
        <xdr:cNvSpPr txBox="1"/>
      </xdr:nvSpPr>
      <xdr:spPr>
        <a:xfrm>
          <a:off x="927744" y="14138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125747</xdr:rowOff>
    </xdr:from>
    <xdr:ext cx="405111" cy="259045"/>
    <xdr:sp macro="" textlink="">
      <xdr:nvSpPr>
        <xdr:cNvPr id="318" name="n_1mainValue【公営住宅】&#10;有形固定資産減価償却率">
          <a:extLst>
            <a:ext uri="{FF2B5EF4-FFF2-40B4-BE49-F238E27FC236}">
              <a16:creationId xmlns:a16="http://schemas.microsoft.com/office/drawing/2014/main" id="{BE3F69D1-4FE0-4540-84A6-C9E81776568D}"/>
            </a:ext>
          </a:extLst>
        </xdr:cNvPr>
        <xdr:cNvSpPr txBox="1"/>
      </xdr:nvSpPr>
      <xdr:spPr>
        <a:xfrm>
          <a:off x="3582044" y="1452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106153</xdr:rowOff>
    </xdr:from>
    <xdr:ext cx="405111" cy="259045"/>
    <xdr:sp macro="" textlink="">
      <xdr:nvSpPr>
        <xdr:cNvPr id="319" name="n_2mainValue【公営住宅】&#10;有形固定資産減価償却率">
          <a:extLst>
            <a:ext uri="{FF2B5EF4-FFF2-40B4-BE49-F238E27FC236}">
              <a16:creationId xmlns:a16="http://schemas.microsoft.com/office/drawing/2014/main" id="{C8C112F2-CE31-4A55-B3A1-A6FCCA46D86D}"/>
            </a:ext>
          </a:extLst>
        </xdr:cNvPr>
        <xdr:cNvSpPr txBox="1"/>
      </xdr:nvSpPr>
      <xdr:spPr>
        <a:xfrm>
          <a:off x="2705744" y="1450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66964</xdr:rowOff>
    </xdr:from>
    <xdr:ext cx="405111" cy="259045"/>
    <xdr:sp macro="" textlink="">
      <xdr:nvSpPr>
        <xdr:cNvPr id="320" name="n_3mainValue【公営住宅】&#10;有形固定資産減価償却率">
          <a:extLst>
            <a:ext uri="{FF2B5EF4-FFF2-40B4-BE49-F238E27FC236}">
              <a16:creationId xmlns:a16="http://schemas.microsoft.com/office/drawing/2014/main" id="{5F75F1CA-D62B-4BC7-A647-988C4252D336}"/>
            </a:ext>
          </a:extLst>
        </xdr:cNvPr>
        <xdr:cNvSpPr txBox="1"/>
      </xdr:nvSpPr>
      <xdr:spPr>
        <a:xfrm>
          <a:off x="1816744" y="14468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65332</xdr:rowOff>
    </xdr:from>
    <xdr:ext cx="405111" cy="259045"/>
    <xdr:sp macro="" textlink="">
      <xdr:nvSpPr>
        <xdr:cNvPr id="321" name="n_4mainValue【公営住宅】&#10;有形固定資産減価償却率">
          <a:extLst>
            <a:ext uri="{FF2B5EF4-FFF2-40B4-BE49-F238E27FC236}">
              <a16:creationId xmlns:a16="http://schemas.microsoft.com/office/drawing/2014/main" id="{591EAE42-FD0C-43DA-A056-46A83E394CBC}"/>
            </a:ext>
          </a:extLst>
        </xdr:cNvPr>
        <xdr:cNvSpPr txBox="1"/>
      </xdr:nvSpPr>
      <xdr:spPr>
        <a:xfrm>
          <a:off x="927744" y="1446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DB9BBEDB-D82A-4122-B960-A952B7C51A23}"/>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B40BA230-E983-4F97-BD85-473B49D8F123}"/>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AB6D5631-4628-4C04-B118-2063E03419BB}"/>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F1AE1631-B366-4733-8B09-C6F97BE7F626}"/>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2E588EDC-2439-423D-8C9D-3573C306203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A5FD5D59-447F-419F-BFDF-C31525B64861}"/>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FC06CC9D-47BC-4544-A857-66FB57248372}"/>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D6F9BA21-ADD8-48A1-A012-B786444E082E}"/>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98C4D3F0-97FB-48EC-A1D8-73068704EF03}"/>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D827CD5E-7D32-4D5B-ADA7-C64703FC6403}"/>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a:extLst>
            <a:ext uri="{FF2B5EF4-FFF2-40B4-BE49-F238E27FC236}">
              <a16:creationId xmlns:a16="http://schemas.microsoft.com/office/drawing/2014/main" id="{242BD71B-5BDA-4CB2-A99D-EDFF7C136D05}"/>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a:extLst>
            <a:ext uri="{FF2B5EF4-FFF2-40B4-BE49-F238E27FC236}">
              <a16:creationId xmlns:a16="http://schemas.microsoft.com/office/drawing/2014/main" id="{FE232F36-D5BF-429D-BE58-822EB992D4DF}"/>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a:extLst>
            <a:ext uri="{FF2B5EF4-FFF2-40B4-BE49-F238E27FC236}">
              <a16:creationId xmlns:a16="http://schemas.microsoft.com/office/drawing/2014/main" id="{91E4ABD4-B182-41D6-91C0-581C6A6D1D0B}"/>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a:extLst>
            <a:ext uri="{FF2B5EF4-FFF2-40B4-BE49-F238E27FC236}">
              <a16:creationId xmlns:a16="http://schemas.microsoft.com/office/drawing/2014/main" id="{5120C577-C11A-4873-8600-AF014D4F6A38}"/>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a:extLst>
            <a:ext uri="{FF2B5EF4-FFF2-40B4-BE49-F238E27FC236}">
              <a16:creationId xmlns:a16="http://schemas.microsoft.com/office/drawing/2014/main" id="{3F6962E5-A004-4D15-B91C-C229610A2664}"/>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a:extLst>
            <a:ext uri="{FF2B5EF4-FFF2-40B4-BE49-F238E27FC236}">
              <a16:creationId xmlns:a16="http://schemas.microsoft.com/office/drawing/2014/main" id="{A5BBEA27-6DC8-4E8A-BD6B-F855A81B6825}"/>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a:extLst>
            <a:ext uri="{FF2B5EF4-FFF2-40B4-BE49-F238E27FC236}">
              <a16:creationId xmlns:a16="http://schemas.microsoft.com/office/drawing/2014/main" id="{2F1D0A54-D97E-490A-941A-4FDB0F3077BA}"/>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a:extLst>
            <a:ext uri="{FF2B5EF4-FFF2-40B4-BE49-F238E27FC236}">
              <a16:creationId xmlns:a16="http://schemas.microsoft.com/office/drawing/2014/main" id="{0B87C655-EAB2-4287-AD6E-80BA6E101F28}"/>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a:extLst>
            <a:ext uri="{FF2B5EF4-FFF2-40B4-BE49-F238E27FC236}">
              <a16:creationId xmlns:a16="http://schemas.microsoft.com/office/drawing/2014/main" id="{EA0CDFDD-6177-4AF8-AE0B-9DE894B70EE1}"/>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1" name="テキスト ボックス 340">
          <a:extLst>
            <a:ext uri="{FF2B5EF4-FFF2-40B4-BE49-F238E27FC236}">
              <a16:creationId xmlns:a16="http://schemas.microsoft.com/office/drawing/2014/main" id="{58B912D3-B3A6-45A6-95BA-DE5A9957D1BC}"/>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D9AF3234-49F4-4F34-A0EF-469322C8A83C}"/>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3" name="テキスト ボックス 342">
          <a:extLst>
            <a:ext uri="{FF2B5EF4-FFF2-40B4-BE49-F238E27FC236}">
              <a16:creationId xmlns:a16="http://schemas.microsoft.com/office/drawing/2014/main" id="{A76BB695-04AE-46CF-8339-18441DE192D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a:extLst>
            <a:ext uri="{FF2B5EF4-FFF2-40B4-BE49-F238E27FC236}">
              <a16:creationId xmlns:a16="http://schemas.microsoft.com/office/drawing/2014/main" id="{37AEAD98-FD4C-4285-8E78-80027ECEE66B}"/>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7810</xdr:rowOff>
    </xdr:from>
    <xdr:to>
      <xdr:col>54</xdr:col>
      <xdr:colOff>189865</xdr:colOff>
      <xdr:row>86</xdr:row>
      <xdr:rowOff>111252</xdr:rowOff>
    </xdr:to>
    <xdr:cxnSp macro="">
      <xdr:nvCxnSpPr>
        <xdr:cNvPr id="345" name="直線コネクタ 344">
          <a:extLst>
            <a:ext uri="{FF2B5EF4-FFF2-40B4-BE49-F238E27FC236}">
              <a16:creationId xmlns:a16="http://schemas.microsoft.com/office/drawing/2014/main" id="{BA074F6A-3C3D-4ACE-AF56-847CE1DC65F9}"/>
            </a:ext>
          </a:extLst>
        </xdr:cNvPr>
        <xdr:cNvCxnSpPr/>
      </xdr:nvCxnSpPr>
      <xdr:spPr>
        <a:xfrm flipV="1">
          <a:off x="10476865" y="13380910"/>
          <a:ext cx="0" cy="1475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115079</xdr:rowOff>
    </xdr:from>
    <xdr:ext cx="469744" cy="259045"/>
    <xdr:sp macro="" textlink="">
      <xdr:nvSpPr>
        <xdr:cNvPr id="346" name="【公営住宅】&#10;一人当たり面積最小値テキスト">
          <a:extLst>
            <a:ext uri="{FF2B5EF4-FFF2-40B4-BE49-F238E27FC236}">
              <a16:creationId xmlns:a16="http://schemas.microsoft.com/office/drawing/2014/main" id="{6B484C98-F0CF-4D37-8050-5EC944BF63C8}"/>
            </a:ext>
          </a:extLst>
        </xdr:cNvPr>
        <xdr:cNvSpPr txBox="1"/>
      </xdr:nvSpPr>
      <xdr:spPr>
        <a:xfrm>
          <a:off x="10515600" y="14859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111252</xdr:rowOff>
    </xdr:from>
    <xdr:to>
      <xdr:col>55</xdr:col>
      <xdr:colOff>88900</xdr:colOff>
      <xdr:row>86</xdr:row>
      <xdr:rowOff>111252</xdr:rowOff>
    </xdr:to>
    <xdr:cxnSp macro="">
      <xdr:nvCxnSpPr>
        <xdr:cNvPr id="347" name="直線コネクタ 346">
          <a:extLst>
            <a:ext uri="{FF2B5EF4-FFF2-40B4-BE49-F238E27FC236}">
              <a16:creationId xmlns:a16="http://schemas.microsoft.com/office/drawing/2014/main" id="{9E3E7F63-A6E2-40FB-81E6-740A590C9FFF}"/>
            </a:ext>
          </a:extLst>
        </xdr:cNvPr>
        <xdr:cNvCxnSpPr/>
      </xdr:nvCxnSpPr>
      <xdr:spPr>
        <a:xfrm>
          <a:off x="10388600" y="1485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125937</xdr:rowOff>
    </xdr:from>
    <xdr:ext cx="469744" cy="259045"/>
    <xdr:sp macro="" textlink="">
      <xdr:nvSpPr>
        <xdr:cNvPr id="348" name="【公営住宅】&#10;一人当たり面積最大値テキスト">
          <a:extLst>
            <a:ext uri="{FF2B5EF4-FFF2-40B4-BE49-F238E27FC236}">
              <a16:creationId xmlns:a16="http://schemas.microsoft.com/office/drawing/2014/main" id="{F1C784DF-2C17-4D1C-A1D8-EC3E1092E76A}"/>
            </a:ext>
          </a:extLst>
        </xdr:cNvPr>
        <xdr:cNvSpPr txBox="1"/>
      </xdr:nvSpPr>
      <xdr:spPr>
        <a:xfrm>
          <a:off x="10515600" y="13156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7810</xdr:rowOff>
    </xdr:from>
    <xdr:to>
      <xdr:col>55</xdr:col>
      <xdr:colOff>88900</xdr:colOff>
      <xdr:row>78</xdr:row>
      <xdr:rowOff>7810</xdr:rowOff>
    </xdr:to>
    <xdr:cxnSp macro="">
      <xdr:nvCxnSpPr>
        <xdr:cNvPr id="349" name="直線コネクタ 348">
          <a:extLst>
            <a:ext uri="{FF2B5EF4-FFF2-40B4-BE49-F238E27FC236}">
              <a16:creationId xmlns:a16="http://schemas.microsoft.com/office/drawing/2014/main" id="{C456F9F1-C3A4-4896-9CB8-CE8F4A5FF75C}"/>
            </a:ext>
          </a:extLst>
        </xdr:cNvPr>
        <xdr:cNvCxnSpPr/>
      </xdr:nvCxnSpPr>
      <xdr:spPr>
        <a:xfrm>
          <a:off x="10388600" y="13380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50689</xdr:rowOff>
    </xdr:from>
    <xdr:ext cx="469744" cy="259045"/>
    <xdr:sp macro="" textlink="">
      <xdr:nvSpPr>
        <xdr:cNvPr id="350" name="【公営住宅】&#10;一人当たり面積平均値テキスト">
          <a:extLst>
            <a:ext uri="{FF2B5EF4-FFF2-40B4-BE49-F238E27FC236}">
              <a16:creationId xmlns:a16="http://schemas.microsoft.com/office/drawing/2014/main" id="{AF0DE91F-90EB-4848-B948-0136DB19ABD9}"/>
            </a:ext>
          </a:extLst>
        </xdr:cNvPr>
        <xdr:cNvSpPr txBox="1"/>
      </xdr:nvSpPr>
      <xdr:spPr>
        <a:xfrm>
          <a:off x="10515600" y="144524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72262</xdr:rowOff>
    </xdr:from>
    <xdr:to>
      <xdr:col>55</xdr:col>
      <xdr:colOff>50800</xdr:colOff>
      <xdr:row>85</xdr:row>
      <xdr:rowOff>2412</xdr:rowOff>
    </xdr:to>
    <xdr:sp macro="" textlink="">
      <xdr:nvSpPr>
        <xdr:cNvPr id="351" name="フローチャート: 判断 350">
          <a:extLst>
            <a:ext uri="{FF2B5EF4-FFF2-40B4-BE49-F238E27FC236}">
              <a16:creationId xmlns:a16="http://schemas.microsoft.com/office/drawing/2014/main" id="{29AFFB24-670B-4C53-BA47-2FBD56F08CAA}"/>
            </a:ext>
          </a:extLst>
        </xdr:cNvPr>
        <xdr:cNvSpPr/>
      </xdr:nvSpPr>
      <xdr:spPr>
        <a:xfrm>
          <a:off x="10426700" y="1447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42163</xdr:rowOff>
    </xdr:from>
    <xdr:to>
      <xdr:col>50</xdr:col>
      <xdr:colOff>165100</xdr:colOff>
      <xdr:row>84</xdr:row>
      <xdr:rowOff>143763</xdr:rowOff>
    </xdr:to>
    <xdr:sp macro="" textlink="">
      <xdr:nvSpPr>
        <xdr:cNvPr id="352" name="フローチャート: 判断 351">
          <a:extLst>
            <a:ext uri="{FF2B5EF4-FFF2-40B4-BE49-F238E27FC236}">
              <a16:creationId xmlns:a16="http://schemas.microsoft.com/office/drawing/2014/main" id="{1D766F52-E04B-418E-88EC-5B88BEFC9727}"/>
            </a:ext>
          </a:extLst>
        </xdr:cNvPr>
        <xdr:cNvSpPr/>
      </xdr:nvSpPr>
      <xdr:spPr>
        <a:xfrm>
          <a:off x="9588500" y="1444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74358</xdr:rowOff>
    </xdr:from>
    <xdr:to>
      <xdr:col>46</xdr:col>
      <xdr:colOff>38100</xdr:colOff>
      <xdr:row>85</xdr:row>
      <xdr:rowOff>4508</xdr:rowOff>
    </xdr:to>
    <xdr:sp macro="" textlink="">
      <xdr:nvSpPr>
        <xdr:cNvPr id="353" name="フローチャート: 判断 352">
          <a:extLst>
            <a:ext uri="{FF2B5EF4-FFF2-40B4-BE49-F238E27FC236}">
              <a16:creationId xmlns:a16="http://schemas.microsoft.com/office/drawing/2014/main" id="{4F396EEB-ACEC-47CB-9337-048CA3ECA756}"/>
            </a:ext>
          </a:extLst>
        </xdr:cNvPr>
        <xdr:cNvSpPr/>
      </xdr:nvSpPr>
      <xdr:spPr>
        <a:xfrm>
          <a:off x="8699500" y="14476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102363</xdr:rowOff>
    </xdr:from>
    <xdr:to>
      <xdr:col>41</xdr:col>
      <xdr:colOff>101600</xdr:colOff>
      <xdr:row>85</xdr:row>
      <xdr:rowOff>32513</xdr:rowOff>
    </xdr:to>
    <xdr:sp macro="" textlink="">
      <xdr:nvSpPr>
        <xdr:cNvPr id="354" name="フローチャート: 判断 353">
          <a:extLst>
            <a:ext uri="{FF2B5EF4-FFF2-40B4-BE49-F238E27FC236}">
              <a16:creationId xmlns:a16="http://schemas.microsoft.com/office/drawing/2014/main" id="{10569C0F-B9BE-43A2-916C-E0B2747810E8}"/>
            </a:ext>
          </a:extLst>
        </xdr:cNvPr>
        <xdr:cNvSpPr/>
      </xdr:nvSpPr>
      <xdr:spPr>
        <a:xfrm>
          <a:off x="7810500" y="14504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151892</xdr:rowOff>
    </xdr:from>
    <xdr:to>
      <xdr:col>36</xdr:col>
      <xdr:colOff>165100</xdr:colOff>
      <xdr:row>85</xdr:row>
      <xdr:rowOff>82042</xdr:rowOff>
    </xdr:to>
    <xdr:sp macro="" textlink="">
      <xdr:nvSpPr>
        <xdr:cNvPr id="355" name="フローチャート: 判断 354">
          <a:extLst>
            <a:ext uri="{FF2B5EF4-FFF2-40B4-BE49-F238E27FC236}">
              <a16:creationId xmlns:a16="http://schemas.microsoft.com/office/drawing/2014/main" id="{872A56CF-1CA8-4EC4-93A5-2E50F62DD3F9}"/>
            </a:ext>
          </a:extLst>
        </xdr:cNvPr>
        <xdr:cNvSpPr/>
      </xdr:nvSpPr>
      <xdr:spPr>
        <a:xfrm>
          <a:off x="6921500" y="145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EAC91880-9D82-4ED8-A60F-F6EEED0B6CEC}"/>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C665BF3B-450D-484F-A49B-E0F870309AC8}"/>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4AE80729-D556-4FCC-855E-F051E896668A}"/>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5C0CA3C6-6D53-497A-AE2A-68B65F118641}"/>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B76E8A9A-49CF-4BF5-87A4-DA94C07D9969}"/>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35306</xdr:rowOff>
    </xdr:from>
    <xdr:to>
      <xdr:col>55</xdr:col>
      <xdr:colOff>50800</xdr:colOff>
      <xdr:row>84</xdr:row>
      <xdr:rowOff>136906</xdr:rowOff>
    </xdr:to>
    <xdr:sp macro="" textlink="">
      <xdr:nvSpPr>
        <xdr:cNvPr id="361" name="楕円 360">
          <a:extLst>
            <a:ext uri="{FF2B5EF4-FFF2-40B4-BE49-F238E27FC236}">
              <a16:creationId xmlns:a16="http://schemas.microsoft.com/office/drawing/2014/main" id="{3C2377D2-D2F1-4ABA-B555-78EE72FCAF90}"/>
            </a:ext>
          </a:extLst>
        </xdr:cNvPr>
        <xdr:cNvSpPr/>
      </xdr:nvSpPr>
      <xdr:spPr>
        <a:xfrm>
          <a:off x="10426700" y="14437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58183</xdr:rowOff>
    </xdr:from>
    <xdr:ext cx="469744" cy="259045"/>
    <xdr:sp macro="" textlink="">
      <xdr:nvSpPr>
        <xdr:cNvPr id="362" name="【公営住宅】&#10;一人当たり面積該当値テキスト">
          <a:extLst>
            <a:ext uri="{FF2B5EF4-FFF2-40B4-BE49-F238E27FC236}">
              <a16:creationId xmlns:a16="http://schemas.microsoft.com/office/drawing/2014/main" id="{C85C1475-CFB7-4B6C-AB1C-806CA88025F4}"/>
            </a:ext>
          </a:extLst>
        </xdr:cNvPr>
        <xdr:cNvSpPr txBox="1"/>
      </xdr:nvSpPr>
      <xdr:spPr>
        <a:xfrm>
          <a:off x="10515600" y="14288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26352</xdr:rowOff>
    </xdr:from>
    <xdr:to>
      <xdr:col>50</xdr:col>
      <xdr:colOff>165100</xdr:colOff>
      <xdr:row>84</xdr:row>
      <xdr:rowOff>127952</xdr:rowOff>
    </xdr:to>
    <xdr:sp macro="" textlink="">
      <xdr:nvSpPr>
        <xdr:cNvPr id="363" name="楕円 362">
          <a:extLst>
            <a:ext uri="{FF2B5EF4-FFF2-40B4-BE49-F238E27FC236}">
              <a16:creationId xmlns:a16="http://schemas.microsoft.com/office/drawing/2014/main" id="{AB34F136-A71C-468D-8E88-9C661D818691}"/>
            </a:ext>
          </a:extLst>
        </xdr:cNvPr>
        <xdr:cNvSpPr/>
      </xdr:nvSpPr>
      <xdr:spPr>
        <a:xfrm>
          <a:off x="9588500" y="1442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77152</xdr:rowOff>
    </xdr:from>
    <xdr:to>
      <xdr:col>55</xdr:col>
      <xdr:colOff>0</xdr:colOff>
      <xdr:row>84</xdr:row>
      <xdr:rowOff>86106</xdr:rowOff>
    </xdr:to>
    <xdr:cxnSp macro="">
      <xdr:nvCxnSpPr>
        <xdr:cNvPr id="364" name="直線コネクタ 363">
          <a:extLst>
            <a:ext uri="{FF2B5EF4-FFF2-40B4-BE49-F238E27FC236}">
              <a16:creationId xmlns:a16="http://schemas.microsoft.com/office/drawing/2014/main" id="{8E714526-26EA-47A4-80D8-5D0B9EE2AA9A}"/>
            </a:ext>
          </a:extLst>
        </xdr:cNvPr>
        <xdr:cNvCxnSpPr/>
      </xdr:nvCxnSpPr>
      <xdr:spPr>
        <a:xfrm>
          <a:off x="9639300" y="14478952"/>
          <a:ext cx="838200" cy="8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29590</xdr:rowOff>
    </xdr:from>
    <xdr:to>
      <xdr:col>46</xdr:col>
      <xdr:colOff>38100</xdr:colOff>
      <xdr:row>84</xdr:row>
      <xdr:rowOff>131190</xdr:rowOff>
    </xdr:to>
    <xdr:sp macro="" textlink="">
      <xdr:nvSpPr>
        <xdr:cNvPr id="365" name="楕円 364">
          <a:extLst>
            <a:ext uri="{FF2B5EF4-FFF2-40B4-BE49-F238E27FC236}">
              <a16:creationId xmlns:a16="http://schemas.microsoft.com/office/drawing/2014/main" id="{86340EA8-B387-4B20-A7D5-93FBF046897F}"/>
            </a:ext>
          </a:extLst>
        </xdr:cNvPr>
        <xdr:cNvSpPr/>
      </xdr:nvSpPr>
      <xdr:spPr>
        <a:xfrm>
          <a:off x="8699500" y="14431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77152</xdr:rowOff>
    </xdr:from>
    <xdr:to>
      <xdr:col>50</xdr:col>
      <xdr:colOff>114300</xdr:colOff>
      <xdr:row>84</xdr:row>
      <xdr:rowOff>80390</xdr:rowOff>
    </xdr:to>
    <xdr:cxnSp macro="">
      <xdr:nvCxnSpPr>
        <xdr:cNvPr id="366" name="直線コネクタ 365">
          <a:extLst>
            <a:ext uri="{FF2B5EF4-FFF2-40B4-BE49-F238E27FC236}">
              <a16:creationId xmlns:a16="http://schemas.microsoft.com/office/drawing/2014/main" id="{3F7EE20F-AEBC-4616-AABD-4B265AB171FB}"/>
            </a:ext>
          </a:extLst>
        </xdr:cNvPr>
        <xdr:cNvCxnSpPr/>
      </xdr:nvCxnSpPr>
      <xdr:spPr>
        <a:xfrm flipV="1">
          <a:off x="8750300" y="14478952"/>
          <a:ext cx="889000" cy="3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47689</xdr:rowOff>
    </xdr:from>
    <xdr:to>
      <xdr:col>41</xdr:col>
      <xdr:colOff>101600</xdr:colOff>
      <xdr:row>84</xdr:row>
      <xdr:rowOff>149289</xdr:rowOff>
    </xdr:to>
    <xdr:sp macro="" textlink="">
      <xdr:nvSpPr>
        <xdr:cNvPr id="367" name="楕円 366">
          <a:extLst>
            <a:ext uri="{FF2B5EF4-FFF2-40B4-BE49-F238E27FC236}">
              <a16:creationId xmlns:a16="http://schemas.microsoft.com/office/drawing/2014/main" id="{32673656-1966-45A9-90AF-13CEF1950748}"/>
            </a:ext>
          </a:extLst>
        </xdr:cNvPr>
        <xdr:cNvSpPr/>
      </xdr:nvSpPr>
      <xdr:spPr>
        <a:xfrm>
          <a:off x="7810500" y="14449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80390</xdr:rowOff>
    </xdr:from>
    <xdr:to>
      <xdr:col>45</xdr:col>
      <xdr:colOff>177800</xdr:colOff>
      <xdr:row>84</xdr:row>
      <xdr:rowOff>98489</xdr:rowOff>
    </xdr:to>
    <xdr:cxnSp macro="">
      <xdr:nvCxnSpPr>
        <xdr:cNvPr id="368" name="直線コネクタ 367">
          <a:extLst>
            <a:ext uri="{FF2B5EF4-FFF2-40B4-BE49-F238E27FC236}">
              <a16:creationId xmlns:a16="http://schemas.microsoft.com/office/drawing/2014/main" id="{0AE50735-9929-4472-88ED-0C3D31632160}"/>
            </a:ext>
          </a:extLst>
        </xdr:cNvPr>
        <xdr:cNvCxnSpPr/>
      </xdr:nvCxnSpPr>
      <xdr:spPr>
        <a:xfrm flipV="1">
          <a:off x="7861300" y="14482190"/>
          <a:ext cx="889000" cy="18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58356</xdr:rowOff>
    </xdr:from>
    <xdr:to>
      <xdr:col>36</xdr:col>
      <xdr:colOff>165100</xdr:colOff>
      <xdr:row>84</xdr:row>
      <xdr:rowOff>159956</xdr:rowOff>
    </xdr:to>
    <xdr:sp macro="" textlink="">
      <xdr:nvSpPr>
        <xdr:cNvPr id="369" name="楕円 368">
          <a:extLst>
            <a:ext uri="{FF2B5EF4-FFF2-40B4-BE49-F238E27FC236}">
              <a16:creationId xmlns:a16="http://schemas.microsoft.com/office/drawing/2014/main" id="{9F48C3D7-B45A-4F09-8443-7AD81C636B80}"/>
            </a:ext>
          </a:extLst>
        </xdr:cNvPr>
        <xdr:cNvSpPr/>
      </xdr:nvSpPr>
      <xdr:spPr>
        <a:xfrm>
          <a:off x="6921500" y="1446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98489</xdr:rowOff>
    </xdr:from>
    <xdr:to>
      <xdr:col>41</xdr:col>
      <xdr:colOff>50800</xdr:colOff>
      <xdr:row>84</xdr:row>
      <xdr:rowOff>109156</xdr:rowOff>
    </xdr:to>
    <xdr:cxnSp macro="">
      <xdr:nvCxnSpPr>
        <xdr:cNvPr id="370" name="直線コネクタ 369">
          <a:extLst>
            <a:ext uri="{FF2B5EF4-FFF2-40B4-BE49-F238E27FC236}">
              <a16:creationId xmlns:a16="http://schemas.microsoft.com/office/drawing/2014/main" id="{7902C3E6-7D15-4BE2-892C-2037EEC3ED2D}"/>
            </a:ext>
          </a:extLst>
        </xdr:cNvPr>
        <xdr:cNvCxnSpPr/>
      </xdr:nvCxnSpPr>
      <xdr:spPr>
        <a:xfrm flipV="1">
          <a:off x="6972300" y="14500289"/>
          <a:ext cx="889000" cy="10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134890</xdr:rowOff>
    </xdr:from>
    <xdr:ext cx="469744" cy="259045"/>
    <xdr:sp macro="" textlink="">
      <xdr:nvSpPr>
        <xdr:cNvPr id="371" name="n_1aveValue【公営住宅】&#10;一人当たり面積">
          <a:extLst>
            <a:ext uri="{FF2B5EF4-FFF2-40B4-BE49-F238E27FC236}">
              <a16:creationId xmlns:a16="http://schemas.microsoft.com/office/drawing/2014/main" id="{3EFFD8AB-7A57-4B9F-A6E1-8A38F5214AD9}"/>
            </a:ext>
          </a:extLst>
        </xdr:cNvPr>
        <xdr:cNvSpPr txBox="1"/>
      </xdr:nvSpPr>
      <xdr:spPr>
        <a:xfrm>
          <a:off x="9391727" y="14536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167085</xdr:rowOff>
    </xdr:from>
    <xdr:ext cx="469744" cy="259045"/>
    <xdr:sp macro="" textlink="">
      <xdr:nvSpPr>
        <xdr:cNvPr id="372" name="n_2aveValue【公営住宅】&#10;一人当たり面積">
          <a:extLst>
            <a:ext uri="{FF2B5EF4-FFF2-40B4-BE49-F238E27FC236}">
              <a16:creationId xmlns:a16="http://schemas.microsoft.com/office/drawing/2014/main" id="{648C90FD-9872-4055-AD7C-15B364BF7507}"/>
            </a:ext>
          </a:extLst>
        </xdr:cNvPr>
        <xdr:cNvSpPr txBox="1"/>
      </xdr:nvSpPr>
      <xdr:spPr>
        <a:xfrm>
          <a:off x="8515427" y="14568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23640</xdr:rowOff>
    </xdr:from>
    <xdr:ext cx="469744" cy="259045"/>
    <xdr:sp macro="" textlink="">
      <xdr:nvSpPr>
        <xdr:cNvPr id="373" name="n_3aveValue【公営住宅】&#10;一人当たり面積">
          <a:extLst>
            <a:ext uri="{FF2B5EF4-FFF2-40B4-BE49-F238E27FC236}">
              <a16:creationId xmlns:a16="http://schemas.microsoft.com/office/drawing/2014/main" id="{B74503AE-574E-4BB1-9057-9A255EF5358A}"/>
            </a:ext>
          </a:extLst>
        </xdr:cNvPr>
        <xdr:cNvSpPr txBox="1"/>
      </xdr:nvSpPr>
      <xdr:spPr>
        <a:xfrm>
          <a:off x="7626427" y="14596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73169</xdr:rowOff>
    </xdr:from>
    <xdr:ext cx="469744" cy="259045"/>
    <xdr:sp macro="" textlink="">
      <xdr:nvSpPr>
        <xdr:cNvPr id="374" name="n_4aveValue【公営住宅】&#10;一人当たり面積">
          <a:extLst>
            <a:ext uri="{FF2B5EF4-FFF2-40B4-BE49-F238E27FC236}">
              <a16:creationId xmlns:a16="http://schemas.microsoft.com/office/drawing/2014/main" id="{B65E81E7-1E83-4718-BE85-0341DACEB0EB}"/>
            </a:ext>
          </a:extLst>
        </xdr:cNvPr>
        <xdr:cNvSpPr txBox="1"/>
      </xdr:nvSpPr>
      <xdr:spPr>
        <a:xfrm>
          <a:off x="6737427" y="1464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144479</xdr:rowOff>
    </xdr:from>
    <xdr:ext cx="469744" cy="259045"/>
    <xdr:sp macro="" textlink="">
      <xdr:nvSpPr>
        <xdr:cNvPr id="375" name="n_1mainValue【公営住宅】&#10;一人当たり面積">
          <a:extLst>
            <a:ext uri="{FF2B5EF4-FFF2-40B4-BE49-F238E27FC236}">
              <a16:creationId xmlns:a16="http://schemas.microsoft.com/office/drawing/2014/main" id="{D06528CD-DD64-4CED-A279-ADB1CD1B6E07}"/>
            </a:ext>
          </a:extLst>
        </xdr:cNvPr>
        <xdr:cNvSpPr txBox="1"/>
      </xdr:nvSpPr>
      <xdr:spPr>
        <a:xfrm>
          <a:off x="9391727" y="14203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147717</xdr:rowOff>
    </xdr:from>
    <xdr:ext cx="469744" cy="259045"/>
    <xdr:sp macro="" textlink="">
      <xdr:nvSpPr>
        <xdr:cNvPr id="376" name="n_2mainValue【公営住宅】&#10;一人当たり面積">
          <a:extLst>
            <a:ext uri="{FF2B5EF4-FFF2-40B4-BE49-F238E27FC236}">
              <a16:creationId xmlns:a16="http://schemas.microsoft.com/office/drawing/2014/main" id="{A301FE5B-7373-4F3F-A0E5-045BCEB8EBDA}"/>
            </a:ext>
          </a:extLst>
        </xdr:cNvPr>
        <xdr:cNvSpPr txBox="1"/>
      </xdr:nvSpPr>
      <xdr:spPr>
        <a:xfrm>
          <a:off x="8515427" y="14206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165816</xdr:rowOff>
    </xdr:from>
    <xdr:ext cx="469744" cy="259045"/>
    <xdr:sp macro="" textlink="">
      <xdr:nvSpPr>
        <xdr:cNvPr id="377" name="n_3mainValue【公営住宅】&#10;一人当たり面積">
          <a:extLst>
            <a:ext uri="{FF2B5EF4-FFF2-40B4-BE49-F238E27FC236}">
              <a16:creationId xmlns:a16="http://schemas.microsoft.com/office/drawing/2014/main" id="{AAB5D5B0-BA2C-4641-AF9C-9FD393478263}"/>
            </a:ext>
          </a:extLst>
        </xdr:cNvPr>
        <xdr:cNvSpPr txBox="1"/>
      </xdr:nvSpPr>
      <xdr:spPr>
        <a:xfrm>
          <a:off x="7626427" y="14224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5033</xdr:rowOff>
    </xdr:from>
    <xdr:ext cx="469744" cy="259045"/>
    <xdr:sp macro="" textlink="">
      <xdr:nvSpPr>
        <xdr:cNvPr id="378" name="n_4mainValue【公営住宅】&#10;一人当たり面積">
          <a:extLst>
            <a:ext uri="{FF2B5EF4-FFF2-40B4-BE49-F238E27FC236}">
              <a16:creationId xmlns:a16="http://schemas.microsoft.com/office/drawing/2014/main" id="{F078C3A2-D909-43DF-B0AF-81E4B6E71245}"/>
            </a:ext>
          </a:extLst>
        </xdr:cNvPr>
        <xdr:cNvSpPr txBox="1"/>
      </xdr:nvSpPr>
      <xdr:spPr>
        <a:xfrm>
          <a:off x="6737427" y="14235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103A7831-4D6F-4D9F-B7CA-76DB4D128EE6}"/>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4F392B88-4258-4546-BC20-72416F400935}"/>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1784E5A2-3F3B-42B0-8379-CFEB6547702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20CD380A-0471-4C17-BC59-BEEECBB547C8}"/>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E283A6B9-624C-464A-87B2-125B35AADB26}"/>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F32279BE-80C5-427A-8D3E-602E31D9C08D}"/>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005F33FE-B953-41AC-918C-9112D8C2AB52}"/>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D97E657F-AEE5-4498-85DF-075044A4B22B}"/>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a:extLst>
            <a:ext uri="{FF2B5EF4-FFF2-40B4-BE49-F238E27FC236}">
              <a16:creationId xmlns:a16="http://schemas.microsoft.com/office/drawing/2014/main" id="{957819A4-8652-403E-BFE3-C2DB728B8FEC}"/>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a:extLst>
            <a:ext uri="{FF2B5EF4-FFF2-40B4-BE49-F238E27FC236}">
              <a16:creationId xmlns:a16="http://schemas.microsoft.com/office/drawing/2014/main" id="{1989FC98-B1E2-4702-BAFD-0811EF90787E}"/>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a:extLst>
            <a:ext uri="{FF2B5EF4-FFF2-40B4-BE49-F238E27FC236}">
              <a16:creationId xmlns:a16="http://schemas.microsoft.com/office/drawing/2014/main" id="{DB1915F0-95A3-4771-BD01-6ED813CA9A15}"/>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a:extLst>
            <a:ext uri="{FF2B5EF4-FFF2-40B4-BE49-F238E27FC236}">
              <a16:creationId xmlns:a16="http://schemas.microsoft.com/office/drawing/2014/main" id="{E819379A-1192-4322-91E7-91EEC44BC9FF}"/>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a:extLst>
            <a:ext uri="{FF2B5EF4-FFF2-40B4-BE49-F238E27FC236}">
              <a16:creationId xmlns:a16="http://schemas.microsoft.com/office/drawing/2014/main" id="{1940AFA8-0C1F-4473-B5FA-7E4F9A7969A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a:extLst>
            <a:ext uri="{FF2B5EF4-FFF2-40B4-BE49-F238E27FC236}">
              <a16:creationId xmlns:a16="http://schemas.microsoft.com/office/drawing/2014/main" id="{9851C49F-C83B-4609-B9B6-6C6351C7472B}"/>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a:extLst>
            <a:ext uri="{FF2B5EF4-FFF2-40B4-BE49-F238E27FC236}">
              <a16:creationId xmlns:a16="http://schemas.microsoft.com/office/drawing/2014/main" id="{9CF00022-E83A-4E1E-83EF-2AA4054B98B7}"/>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a:extLst>
            <a:ext uri="{FF2B5EF4-FFF2-40B4-BE49-F238E27FC236}">
              <a16:creationId xmlns:a16="http://schemas.microsoft.com/office/drawing/2014/main" id="{E213316E-955A-40ED-B783-62EB598820D1}"/>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a:extLst>
            <a:ext uri="{FF2B5EF4-FFF2-40B4-BE49-F238E27FC236}">
              <a16:creationId xmlns:a16="http://schemas.microsoft.com/office/drawing/2014/main" id="{F4798ED8-6D6B-4917-8B3F-5594546E6024}"/>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a:extLst>
            <a:ext uri="{FF2B5EF4-FFF2-40B4-BE49-F238E27FC236}">
              <a16:creationId xmlns:a16="http://schemas.microsoft.com/office/drawing/2014/main" id="{984EBE65-CBE9-4C7B-B4CB-ED54E51CF78D}"/>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a:extLst>
            <a:ext uri="{FF2B5EF4-FFF2-40B4-BE49-F238E27FC236}">
              <a16:creationId xmlns:a16="http://schemas.microsoft.com/office/drawing/2014/main" id="{8D67D82A-178A-44D7-BA6D-170FCD223CB8}"/>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a:extLst>
            <a:ext uri="{FF2B5EF4-FFF2-40B4-BE49-F238E27FC236}">
              <a16:creationId xmlns:a16="http://schemas.microsoft.com/office/drawing/2014/main" id="{3782257D-2147-476C-851C-FE30FEEAF496}"/>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a:extLst>
            <a:ext uri="{FF2B5EF4-FFF2-40B4-BE49-F238E27FC236}">
              <a16:creationId xmlns:a16="http://schemas.microsoft.com/office/drawing/2014/main" id="{F5F81088-0E96-496E-87B5-F90FECE897DC}"/>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a:extLst>
            <a:ext uri="{FF2B5EF4-FFF2-40B4-BE49-F238E27FC236}">
              <a16:creationId xmlns:a16="http://schemas.microsoft.com/office/drawing/2014/main" id="{4C0AB05D-2E94-485B-9E0F-C2FFB7E32E2B}"/>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a:extLst>
            <a:ext uri="{FF2B5EF4-FFF2-40B4-BE49-F238E27FC236}">
              <a16:creationId xmlns:a16="http://schemas.microsoft.com/office/drawing/2014/main" id="{88E72AD5-49D2-4449-9CB4-FCB97AAC550C}"/>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a:extLst>
            <a:ext uri="{FF2B5EF4-FFF2-40B4-BE49-F238E27FC236}">
              <a16:creationId xmlns:a16="http://schemas.microsoft.com/office/drawing/2014/main" id="{F289DA79-FE73-47A5-A458-C7E16E9338E7}"/>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a:extLst>
            <a:ext uri="{FF2B5EF4-FFF2-40B4-BE49-F238E27FC236}">
              <a16:creationId xmlns:a16="http://schemas.microsoft.com/office/drawing/2014/main" id="{7FD5CB6C-5909-4ACD-8018-CCA49DAF89A3}"/>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a:extLst>
            <a:ext uri="{FF2B5EF4-FFF2-40B4-BE49-F238E27FC236}">
              <a16:creationId xmlns:a16="http://schemas.microsoft.com/office/drawing/2014/main" id="{88BDCB40-9303-409E-ACD1-57C7048179F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a:extLst>
            <a:ext uri="{FF2B5EF4-FFF2-40B4-BE49-F238E27FC236}">
              <a16:creationId xmlns:a16="http://schemas.microsoft.com/office/drawing/2014/main" id="{FE1942D5-13F2-4913-97EB-54E0957ABDEA}"/>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6" name="直線コネクタ 405">
          <a:extLst>
            <a:ext uri="{FF2B5EF4-FFF2-40B4-BE49-F238E27FC236}">
              <a16:creationId xmlns:a16="http://schemas.microsoft.com/office/drawing/2014/main" id="{B67AFF59-7094-443D-A5AE-94BB2878FE82}"/>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7" name="テキスト ボックス 406">
          <a:extLst>
            <a:ext uri="{FF2B5EF4-FFF2-40B4-BE49-F238E27FC236}">
              <a16:creationId xmlns:a16="http://schemas.microsoft.com/office/drawing/2014/main" id="{D6472CDE-D458-47E1-A580-96C8A5167D89}"/>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8" name="直線コネクタ 407">
          <a:extLst>
            <a:ext uri="{FF2B5EF4-FFF2-40B4-BE49-F238E27FC236}">
              <a16:creationId xmlns:a16="http://schemas.microsoft.com/office/drawing/2014/main" id="{77F769CC-CEF0-4D6C-B7FC-08CBBA7B9758}"/>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9" name="テキスト ボックス 408">
          <a:extLst>
            <a:ext uri="{FF2B5EF4-FFF2-40B4-BE49-F238E27FC236}">
              <a16:creationId xmlns:a16="http://schemas.microsoft.com/office/drawing/2014/main" id="{5E730436-97EA-4951-84CB-9857430E01F9}"/>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0" name="直線コネクタ 409">
          <a:extLst>
            <a:ext uri="{FF2B5EF4-FFF2-40B4-BE49-F238E27FC236}">
              <a16:creationId xmlns:a16="http://schemas.microsoft.com/office/drawing/2014/main" id="{48D1E927-CBDD-4F87-9BFF-3700067EDA7B}"/>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1" name="テキスト ボックス 410">
          <a:extLst>
            <a:ext uri="{FF2B5EF4-FFF2-40B4-BE49-F238E27FC236}">
              <a16:creationId xmlns:a16="http://schemas.microsoft.com/office/drawing/2014/main" id="{AB304AFD-8FBD-4D15-BE56-C95A916117E7}"/>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2" name="直線コネクタ 411">
          <a:extLst>
            <a:ext uri="{FF2B5EF4-FFF2-40B4-BE49-F238E27FC236}">
              <a16:creationId xmlns:a16="http://schemas.microsoft.com/office/drawing/2014/main" id="{6BE3C560-F489-4AEF-9FE2-7499EE6BE1AF}"/>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3" name="テキスト ボックス 412">
          <a:extLst>
            <a:ext uri="{FF2B5EF4-FFF2-40B4-BE49-F238E27FC236}">
              <a16:creationId xmlns:a16="http://schemas.microsoft.com/office/drawing/2014/main" id="{21BD2314-C6CC-49CB-AEC1-A001B4312CC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4" name="直線コネクタ 413">
          <a:extLst>
            <a:ext uri="{FF2B5EF4-FFF2-40B4-BE49-F238E27FC236}">
              <a16:creationId xmlns:a16="http://schemas.microsoft.com/office/drawing/2014/main" id="{261B9C4D-7488-4B0F-8558-80411CBACF24}"/>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5" name="テキスト ボックス 414">
          <a:extLst>
            <a:ext uri="{FF2B5EF4-FFF2-40B4-BE49-F238E27FC236}">
              <a16:creationId xmlns:a16="http://schemas.microsoft.com/office/drawing/2014/main" id="{FEBA538B-CEA2-42D4-A35E-0EE694592F88}"/>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6" name="直線コネクタ 415">
          <a:extLst>
            <a:ext uri="{FF2B5EF4-FFF2-40B4-BE49-F238E27FC236}">
              <a16:creationId xmlns:a16="http://schemas.microsoft.com/office/drawing/2014/main" id="{D76AE3D5-0A02-43B1-A1EA-3B96FC009EF2}"/>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7" name="テキスト ボックス 416">
          <a:extLst>
            <a:ext uri="{FF2B5EF4-FFF2-40B4-BE49-F238E27FC236}">
              <a16:creationId xmlns:a16="http://schemas.microsoft.com/office/drawing/2014/main" id="{8FBD03DA-3460-4EE3-B1AD-8D4BF1403C92}"/>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a:extLst>
            <a:ext uri="{FF2B5EF4-FFF2-40B4-BE49-F238E27FC236}">
              <a16:creationId xmlns:a16="http://schemas.microsoft.com/office/drawing/2014/main" id="{CEFC2E02-2261-4886-8E48-322079D0BB56}"/>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9" name="【認定こども園・幼稚園・保育所】&#10;有形固定資産減価償却率グラフ枠">
          <a:extLst>
            <a:ext uri="{FF2B5EF4-FFF2-40B4-BE49-F238E27FC236}">
              <a16:creationId xmlns:a16="http://schemas.microsoft.com/office/drawing/2014/main" id="{B8A51A13-E72B-4DAD-BC4D-202D5ABE8F48}"/>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7620</xdr:rowOff>
    </xdr:from>
    <xdr:to>
      <xdr:col>85</xdr:col>
      <xdr:colOff>126364</xdr:colOff>
      <xdr:row>42</xdr:row>
      <xdr:rowOff>92528</xdr:rowOff>
    </xdr:to>
    <xdr:cxnSp macro="">
      <xdr:nvCxnSpPr>
        <xdr:cNvPr id="420" name="直線コネクタ 419">
          <a:extLst>
            <a:ext uri="{FF2B5EF4-FFF2-40B4-BE49-F238E27FC236}">
              <a16:creationId xmlns:a16="http://schemas.microsoft.com/office/drawing/2014/main" id="{19B5E859-0E4B-4919-B6C6-F1E03E10D17B}"/>
            </a:ext>
          </a:extLst>
        </xdr:cNvPr>
        <xdr:cNvCxnSpPr/>
      </xdr:nvCxnSpPr>
      <xdr:spPr>
        <a:xfrm flipV="1">
          <a:off x="16318864" y="5836920"/>
          <a:ext cx="0" cy="1456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1" name="【認定こども園・幼稚園・保育所】&#10;有形固定資産減価償却率最小値テキスト">
          <a:extLst>
            <a:ext uri="{FF2B5EF4-FFF2-40B4-BE49-F238E27FC236}">
              <a16:creationId xmlns:a16="http://schemas.microsoft.com/office/drawing/2014/main" id="{47D3A86A-BEA6-41C6-A3CF-CE6D86A6E242}"/>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2" name="直線コネクタ 421">
          <a:extLst>
            <a:ext uri="{FF2B5EF4-FFF2-40B4-BE49-F238E27FC236}">
              <a16:creationId xmlns:a16="http://schemas.microsoft.com/office/drawing/2014/main" id="{EEFD9AEB-7589-46B2-8B85-EC1287D5A4A7}"/>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125747</xdr:rowOff>
    </xdr:from>
    <xdr:ext cx="405111" cy="259045"/>
    <xdr:sp macro="" textlink="">
      <xdr:nvSpPr>
        <xdr:cNvPr id="423" name="【認定こども園・幼稚園・保育所】&#10;有形固定資産減価償却率最大値テキスト">
          <a:extLst>
            <a:ext uri="{FF2B5EF4-FFF2-40B4-BE49-F238E27FC236}">
              <a16:creationId xmlns:a16="http://schemas.microsoft.com/office/drawing/2014/main" id="{5AE8642F-C202-48E2-864A-41EE089735F8}"/>
            </a:ext>
          </a:extLst>
        </xdr:cNvPr>
        <xdr:cNvSpPr txBox="1"/>
      </xdr:nvSpPr>
      <xdr:spPr>
        <a:xfrm>
          <a:off x="16357600" y="561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7620</xdr:rowOff>
    </xdr:from>
    <xdr:to>
      <xdr:col>86</xdr:col>
      <xdr:colOff>25400</xdr:colOff>
      <xdr:row>34</xdr:row>
      <xdr:rowOff>7620</xdr:rowOff>
    </xdr:to>
    <xdr:cxnSp macro="">
      <xdr:nvCxnSpPr>
        <xdr:cNvPr id="424" name="直線コネクタ 423">
          <a:extLst>
            <a:ext uri="{FF2B5EF4-FFF2-40B4-BE49-F238E27FC236}">
              <a16:creationId xmlns:a16="http://schemas.microsoft.com/office/drawing/2014/main" id="{EB071E1A-8AF3-454C-8519-F21FE1216E35}"/>
            </a:ext>
          </a:extLst>
        </xdr:cNvPr>
        <xdr:cNvCxnSpPr/>
      </xdr:nvCxnSpPr>
      <xdr:spPr>
        <a:xfrm>
          <a:off x="16230600" y="583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96900</xdr:rowOff>
    </xdr:from>
    <xdr:ext cx="405111" cy="259045"/>
    <xdr:sp macro="" textlink="">
      <xdr:nvSpPr>
        <xdr:cNvPr id="425" name="【認定こども園・幼稚園・保育所】&#10;有形固定資産減価償却率平均値テキスト">
          <a:extLst>
            <a:ext uri="{FF2B5EF4-FFF2-40B4-BE49-F238E27FC236}">
              <a16:creationId xmlns:a16="http://schemas.microsoft.com/office/drawing/2014/main" id="{C197D12C-7D7E-4C1A-B8A2-E2B258145FA3}"/>
            </a:ext>
          </a:extLst>
        </xdr:cNvPr>
        <xdr:cNvSpPr txBox="1"/>
      </xdr:nvSpPr>
      <xdr:spPr>
        <a:xfrm>
          <a:off x="16357600" y="64405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118473</xdr:rowOff>
    </xdr:from>
    <xdr:to>
      <xdr:col>85</xdr:col>
      <xdr:colOff>177800</xdr:colOff>
      <xdr:row>38</xdr:row>
      <xdr:rowOff>48623</xdr:rowOff>
    </xdr:to>
    <xdr:sp macro="" textlink="">
      <xdr:nvSpPr>
        <xdr:cNvPr id="426" name="フローチャート: 判断 425">
          <a:extLst>
            <a:ext uri="{FF2B5EF4-FFF2-40B4-BE49-F238E27FC236}">
              <a16:creationId xmlns:a16="http://schemas.microsoft.com/office/drawing/2014/main" id="{13491F0E-4B18-47E7-AC42-24C04CF54106}"/>
            </a:ext>
          </a:extLst>
        </xdr:cNvPr>
        <xdr:cNvSpPr/>
      </xdr:nvSpPr>
      <xdr:spPr>
        <a:xfrm>
          <a:off x="16268700" y="646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103777</xdr:rowOff>
    </xdr:from>
    <xdr:to>
      <xdr:col>81</xdr:col>
      <xdr:colOff>101600</xdr:colOff>
      <xdr:row>38</xdr:row>
      <xdr:rowOff>33927</xdr:rowOff>
    </xdr:to>
    <xdr:sp macro="" textlink="">
      <xdr:nvSpPr>
        <xdr:cNvPr id="427" name="フローチャート: 判断 426">
          <a:extLst>
            <a:ext uri="{FF2B5EF4-FFF2-40B4-BE49-F238E27FC236}">
              <a16:creationId xmlns:a16="http://schemas.microsoft.com/office/drawing/2014/main" id="{7E52A644-B4D1-41E0-A8EC-D74AD2F73410}"/>
            </a:ext>
          </a:extLst>
        </xdr:cNvPr>
        <xdr:cNvSpPr/>
      </xdr:nvSpPr>
      <xdr:spPr>
        <a:xfrm>
          <a:off x="15430500" y="64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93980</xdr:rowOff>
    </xdr:from>
    <xdr:to>
      <xdr:col>76</xdr:col>
      <xdr:colOff>165100</xdr:colOff>
      <xdr:row>38</xdr:row>
      <xdr:rowOff>24130</xdr:rowOff>
    </xdr:to>
    <xdr:sp macro="" textlink="">
      <xdr:nvSpPr>
        <xdr:cNvPr id="428" name="フローチャート: 判断 427">
          <a:extLst>
            <a:ext uri="{FF2B5EF4-FFF2-40B4-BE49-F238E27FC236}">
              <a16:creationId xmlns:a16="http://schemas.microsoft.com/office/drawing/2014/main" id="{F4B8C594-E8EF-4B9B-B83E-4AB2374F016C}"/>
            </a:ext>
          </a:extLst>
        </xdr:cNvPr>
        <xdr:cNvSpPr/>
      </xdr:nvSpPr>
      <xdr:spPr>
        <a:xfrm>
          <a:off x="14541500" y="64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111942</xdr:rowOff>
    </xdr:from>
    <xdr:to>
      <xdr:col>72</xdr:col>
      <xdr:colOff>38100</xdr:colOff>
      <xdr:row>38</xdr:row>
      <xdr:rowOff>42092</xdr:rowOff>
    </xdr:to>
    <xdr:sp macro="" textlink="">
      <xdr:nvSpPr>
        <xdr:cNvPr id="429" name="フローチャート: 判断 428">
          <a:extLst>
            <a:ext uri="{FF2B5EF4-FFF2-40B4-BE49-F238E27FC236}">
              <a16:creationId xmlns:a16="http://schemas.microsoft.com/office/drawing/2014/main" id="{235C29C0-C1BF-4EE4-B2DF-25FB6954555D}"/>
            </a:ext>
          </a:extLst>
        </xdr:cNvPr>
        <xdr:cNvSpPr/>
      </xdr:nvSpPr>
      <xdr:spPr>
        <a:xfrm>
          <a:off x="13652500" y="645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51526</xdr:rowOff>
    </xdr:from>
    <xdr:to>
      <xdr:col>67</xdr:col>
      <xdr:colOff>101600</xdr:colOff>
      <xdr:row>38</xdr:row>
      <xdr:rowOff>153126</xdr:rowOff>
    </xdr:to>
    <xdr:sp macro="" textlink="">
      <xdr:nvSpPr>
        <xdr:cNvPr id="430" name="フローチャート: 判断 429">
          <a:extLst>
            <a:ext uri="{FF2B5EF4-FFF2-40B4-BE49-F238E27FC236}">
              <a16:creationId xmlns:a16="http://schemas.microsoft.com/office/drawing/2014/main" id="{10902C30-B958-4673-9F0E-BA7A1E5BD1BB}"/>
            </a:ext>
          </a:extLst>
        </xdr:cNvPr>
        <xdr:cNvSpPr/>
      </xdr:nvSpPr>
      <xdr:spPr>
        <a:xfrm>
          <a:off x="12763500" y="656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75D27145-FD7F-4130-8DD1-C8F6C3BF323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9032D5BB-234A-4642-BC7A-C1D63C14CE11}"/>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F70B9C4D-11CF-45B1-8F7C-BB7DE9B11445}"/>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668D4536-3773-46CF-90DE-05E370730013}"/>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4D01F619-D9F0-4B5F-A1B6-6DA0F84FB73D}"/>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20501</xdr:rowOff>
    </xdr:from>
    <xdr:to>
      <xdr:col>85</xdr:col>
      <xdr:colOff>177800</xdr:colOff>
      <xdr:row>35</xdr:row>
      <xdr:rowOff>122101</xdr:rowOff>
    </xdr:to>
    <xdr:sp macro="" textlink="">
      <xdr:nvSpPr>
        <xdr:cNvPr id="436" name="楕円 435">
          <a:extLst>
            <a:ext uri="{FF2B5EF4-FFF2-40B4-BE49-F238E27FC236}">
              <a16:creationId xmlns:a16="http://schemas.microsoft.com/office/drawing/2014/main" id="{E4EBA8AC-CA3E-4F65-ADCC-C380DC04B133}"/>
            </a:ext>
          </a:extLst>
        </xdr:cNvPr>
        <xdr:cNvSpPr/>
      </xdr:nvSpPr>
      <xdr:spPr>
        <a:xfrm>
          <a:off x="16268700" y="6021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43378</xdr:rowOff>
    </xdr:from>
    <xdr:ext cx="405111" cy="259045"/>
    <xdr:sp macro="" textlink="">
      <xdr:nvSpPr>
        <xdr:cNvPr id="437" name="【認定こども園・幼稚園・保育所】&#10;有形固定資産減価償却率該当値テキスト">
          <a:extLst>
            <a:ext uri="{FF2B5EF4-FFF2-40B4-BE49-F238E27FC236}">
              <a16:creationId xmlns:a16="http://schemas.microsoft.com/office/drawing/2014/main" id="{589C9163-E90C-4155-9E05-2AF52AC94882}"/>
            </a:ext>
          </a:extLst>
        </xdr:cNvPr>
        <xdr:cNvSpPr txBox="1"/>
      </xdr:nvSpPr>
      <xdr:spPr>
        <a:xfrm>
          <a:off x="16357600" y="5872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42</xdr:row>
      <xdr:rowOff>13970</xdr:rowOff>
    </xdr:from>
    <xdr:to>
      <xdr:col>81</xdr:col>
      <xdr:colOff>101600</xdr:colOff>
      <xdr:row>42</xdr:row>
      <xdr:rowOff>115570</xdr:rowOff>
    </xdr:to>
    <xdr:sp macro="" textlink="">
      <xdr:nvSpPr>
        <xdr:cNvPr id="438" name="楕円 437">
          <a:extLst>
            <a:ext uri="{FF2B5EF4-FFF2-40B4-BE49-F238E27FC236}">
              <a16:creationId xmlns:a16="http://schemas.microsoft.com/office/drawing/2014/main" id="{315F6A81-0078-400D-AA62-4CE376C6EF78}"/>
            </a:ext>
          </a:extLst>
        </xdr:cNvPr>
        <xdr:cNvSpPr/>
      </xdr:nvSpPr>
      <xdr:spPr>
        <a:xfrm>
          <a:off x="15430500" y="721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71301</xdr:rowOff>
    </xdr:from>
    <xdr:to>
      <xdr:col>85</xdr:col>
      <xdr:colOff>127000</xdr:colOff>
      <xdr:row>42</xdr:row>
      <xdr:rowOff>64770</xdr:rowOff>
    </xdr:to>
    <xdr:cxnSp macro="">
      <xdr:nvCxnSpPr>
        <xdr:cNvPr id="439" name="直線コネクタ 438">
          <a:extLst>
            <a:ext uri="{FF2B5EF4-FFF2-40B4-BE49-F238E27FC236}">
              <a16:creationId xmlns:a16="http://schemas.microsoft.com/office/drawing/2014/main" id="{9957817E-D0EC-4192-8E85-5F85722C5DBD}"/>
            </a:ext>
          </a:extLst>
        </xdr:cNvPr>
        <xdr:cNvCxnSpPr/>
      </xdr:nvCxnSpPr>
      <xdr:spPr>
        <a:xfrm flipV="1">
          <a:off x="15481300" y="6072051"/>
          <a:ext cx="838200" cy="1193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42</xdr:row>
      <xdr:rowOff>907</xdr:rowOff>
    </xdr:from>
    <xdr:to>
      <xdr:col>76</xdr:col>
      <xdr:colOff>165100</xdr:colOff>
      <xdr:row>42</xdr:row>
      <xdr:rowOff>102507</xdr:rowOff>
    </xdr:to>
    <xdr:sp macro="" textlink="">
      <xdr:nvSpPr>
        <xdr:cNvPr id="440" name="楕円 439">
          <a:extLst>
            <a:ext uri="{FF2B5EF4-FFF2-40B4-BE49-F238E27FC236}">
              <a16:creationId xmlns:a16="http://schemas.microsoft.com/office/drawing/2014/main" id="{0147DB2E-07DF-4083-A58A-CFF2741743E8}"/>
            </a:ext>
          </a:extLst>
        </xdr:cNvPr>
        <xdr:cNvSpPr/>
      </xdr:nvSpPr>
      <xdr:spPr>
        <a:xfrm>
          <a:off x="14541500" y="7201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42</xdr:row>
      <xdr:rowOff>51707</xdr:rowOff>
    </xdr:from>
    <xdr:to>
      <xdr:col>81</xdr:col>
      <xdr:colOff>50800</xdr:colOff>
      <xdr:row>42</xdr:row>
      <xdr:rowOff>64770</xdr:rowOff>
    </xdr:to>
    <xdr:cxnSp macro="">
      <xdr:nvCxnSpPr>
        <xdr:cNvPr id="441" name="直線コネクタ 440">
          <a:extLst>
            <a:ext uri="{FF2B5EF4-FFF2-40B4-BE49-F238E27FC236}">
              <a16:creationId xmlns:a16="http://schemas.microsoft.com/office/drawing/2014/main" id="{1E20ACBC-762D-42EB-9315-A58EEB9C3BFD}"/>
            </a:ext>
          </a:extLst>
        </xdr:cNvPr>
        <xdr:cNvCxnSpPr/>
      </xdr:nvCxnSpPr>
      <xdr:spPr>
        <a:xfrm>
          <a:off x="14592300" y="7252607"/>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157662</xdr:rowOff>
    </xdr:from>
    <xdr:to>
      <xdr:col>72</xdr:col>
      <xdr:colOff>38100</xdr:colOff>
      <xdr:row>42</xdr:row>
      <xdr:rowOff>87812</xdr:rowOff>
    </xdr:to>
    <xdr:sp macro="" textlink="">
      <xdr:nvSpPr>
        <xdr:cNvPr id="442" name="楕円 441">
          <a:extLst>
            <a:ext uri="{FF2B5EF4-FFF2-40B4-BE49-F238E27FC236}">
              <a16:creationId xmlns:a16="http://schemas.microsoft.com/office/drawing/2014/main" id="{5D6E910C-D02E-42E9-BCE4-1E88BD1BD52B}"/>
            </a:ext>
          </a:extLst>
        </xdr:cNvPr>
        <xdr:cNvSpPr/>
      </xdr:nvSpPr>
      <xdr:spPr>
        <a:xfrm>
          <a:off x="13652500" y="718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42</xdr:row>
      <xdr:rowOff>37012</xdr:rowOff>
    </xdr:from>
    <xdr:to>
      <xdr:col>76</xdr:col>
      <xdr:colOff>114300</xdr:colOff>
      <xdr:row>42</xdr:row>
      <xdr:rowOff>51707</xdr:rowOff>
    </xdr:to>
    <xdr:cxnSp macro="">
      <xdr:nvCxnSpPr>
        <xdr:cNvPr id="443" name="直線コネクタ 442">
          <a:extLst>
            <a:ext uri="{FF2B5EF4-FFF2-40B4-BE49-F238E27FC236}">
              <a16:creationId xmlns:a16="http://schemas.microsoft.com/office/drawing/2014/main" id="{D16097F2-F30D-4036-ACE2-73009542B4BB}"/>
            </a:ext>
          </a:extLst>
        </xdr:cNvPr>
        <xdr:cNvCxnSpPr/>
      </xdr:nvCxnSpPr>
      <xdr:spPr>
        <a:xfrm>
          <a:off x="13703300" y="7237912"/>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144599</xdr:rowOff>
    </xdr:from>
    <xdr:to>
      <xdr:col>67</xdr:col>
      <xdr:colOff>101600</xdr:colOff>
      <xdr:row>42</xdr:row>
      <xdr:rowOff>74749</xdr:rowOff>
    </xdr:to>
    <xdr:sp macro="" textlink="">
      <xdr:nvSpPr>
        <xdr:cNvPr id="444" name="楕円 443">
          <a:extLst>
            <a:ext uri="{FF2B5EF4-FFF2-40B4-BE49-F238E27FC236}">
              <a16:creationId xmlns:a16="http://schemas.microsoft.com/office/drawing/2014/main" id="{0024502A-A2E3-4233-B723-0B2AA44ADDDB}"/>
            </a:ext>
          </a:extLst>
        </xdr:cNvPr>
        <xdr:cNvSpPr/>
      </xdr:nvSpPr>
      <xdr:spPr>
        <a:xfrm>
          <a:off x="12763500" y="717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42</xdr:row>
      <xdr:rowOff>23949</xdr:rowOff>
    </xdr:from>
    <xdr:to>
      <xdr:col>71</xdr:col>
      <xdr:colOff>177800</xdr:colOff>
      <xdr:row>42</xdr:row>
      <xdr:rowOff>37012</xdr:rowOff>
    </xdr:to>
    <xdr:cxnSp macro="">
      <xdr:nvCxnSpPr>
        <xdr:cNvPr id="445" name="直線コネクタ 444">
          <a:extLst>
            <a:ext uri="{FF2B5EF4-FFF2-40B4-BE49-F238E27FC236}">
              <a16:creationId xmlns:a16="http://schemas.microsoft.com/office/drawing/2014/main" id="{FC25EEDB-77A3-49A5-B8DF-767013C97F61}"/>
            </a:ext>
          </a:extLst>
        </xdr:cNvPr>
        <xdr:cNvCxnSpPr/>
      </xdr:nvCxnSpPr>
      <xdr:spPr>
        <a:xfrm>
          <a:off x="12814300" y="7224849"/>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50454</xdr:rowOff>
    </xdr:from>
    <xdr:ext cx="405111" cy="259045"/>
    <xdr:sp macro="" textlink="">
      <xdr:nvSpPr>
        <xdr:cNvPr id="446" name="n_1aveValue【認定こども園・幼稚園・保育所】&#10;有形固定資産減価償却率">
          <a:extLst>
            <a:ext uri="{FF2B5EF4-FFF2-40B4-BE49-F238E27FC236}">
              <a16:creationId xmlns:a16="http://schemas.microsoft.com/office/drawing/2014/main" id="{06025F95-9BD4-4F80-9469-1E145D9165AC}"/>
            </a:ext>
          </a:extLst>
        </xdr:cNvPr>
        <xdr:cNvSpPr txBox="1"/>
      </xdr:nvSpPr>
      <xdr:spPr>
        <a:xfrm>
          <a:off x="15266044" y="622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40657</xdr:rowOff>
    </xdr:from>
    <xdr:ext cx="405111" cy="259045"/>
    <xdr:sp macro="" textlink="">
      <xdr:nvSpPr>
        <xdr:cNvPr id="447" name="n_2aveValue【認定こども園・幼稚園・保育所】&#10;有形固定資産減価償却率">
          <a:extLst>
            <a:ext uri="{FF2B5EF4-FFF2-40B4-BE49-F238E27FC236}">
              <a16:creationId xmlns:a16="http://schemas.microsoft.com/office/drawing/2014/main" id="{BCCDF740-CB08-40ED-BB38-DA01E49BB5A4}"/>
            </a:ext>
          </a:extLst>
        </xdr:cNvPr>
        <xdr:cNvSpPr txBox="1"/>
      </xdr:nvSpPr>
      <xdr:spPr>
        <a:xfrm>
          <a:off x="14389744" y="621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58619</xdr:rowOff>
    </xdr:from>
    <xdr:ext cx="405111" cy="259045"/>
    <xdr:sp macro="" textlink="">
      <xdr:nvSpPr>
        <xdr:cNvPr id="448" name="n_3aveValue【認定こども園・幼稚園・保育所】&#10;有形固定資産減価償却率">
          <a:extLst>
            <a:ext uri="{FF2B5EF4-FFF2-40B4-BE49-F238E27FC236}">
              <a16:creationId xmlns:a16="http://schemas.microsoft.com/office/drawing/2014/main" id="{679C5170-8B63-44CA-8A9A-69BE267C96B8}"/>
            </a:ext>
          </a:extLst>
        </xdr:cNvPr>
        <xdr:cNvSpPr txBox="1"/>
      </xdr:nvSpPr>
      <xdr:spPr>
        <a:xfrm>
          <a:off x="13500744" y="6230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169653</xdr:rowOff>
    </xdr:from>
    <xdr:ext cx="405111" cy="259045"/>
    <xdr:sp macro="" textlink="">
      <xdr:nvSpPr>
        <xdr:cNvPr id="449" name="n_4aveValue【認定こども園・幼稚園・保育所】&#10;有形固定資産減価償却率">
          <a:extLst>
            <a:ext uri="{FF2B5EF4-FFF2-40B4-BE49-F238E27FC236}">
              <a16:creationId xmlns:a16="http://schemas.microsoft.com/office/drawing/2014/main" id="{482A9C8F-AC57-4CA6-A1E1-6CE567D62502}"/>
            </a:ext>
          </a:extLst>
        </xdr:cNvPr>
        <xdr:cNvSpPr txBox="1"/>
      </xdr:nvSpPr>
      <xdr:spPr>
        <a:xfrm>
          <a:off x="12611744" y="634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106697</xdr:rowOff>
    </xdr:from>
    <xdr:ext cx="405111" cy="259045"/>
    <xdr:sp macro="" textlink="">
      <xdr:nvSpPr>
        <xdr:cNvPr id="450" name="n_1mainValue【認定こども園・幼稚園・保育所】&#10;有形固定資産減価償却率">
          <a:extLst>
            <a:ext uri="{FF2B5EF4-FFF2-40B4-BE49-F238E27FC236}">
              <a16:creationId xmlns:a16="http://schemas.microsoft.com/office/drawing/2014/main" id="{36E7E0BB-FBD0-4F8B-8149-07C0CAE89EC7}"/>
            </a:ext>
          </a:extLst>
        </xdr:cNvPr>
        <xdr:cNvSpPr txBox="1"/>
      </xdr:nvSpPr>
      <xdr:spPr>
        <a:xfrm>
          <a:off x="15266044" y="730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42</xdr:row>
      <xdr:rowOff>93634</xdr:rowOff>
    </xdr:from>
    <xdr:ext cx="405111" cy="259045"/>
    <xdr:sp macro="" textlink="">
      <xdr:nvSpPr>
        <xdr:cNvPr id="451" name="n_2mainValue【認定こども園・幼稚園・保育所】&#10;有形固定資産減価償却率">
          <a:extLst>
            <a:ext uri="{FF2B5EF4-FFF2-40B4-BE49-F238E27FC236}">
              <a16:creationId xmlns:a16="http://schemas.microsoft.com/office/drawing/2014/main" id="{11C6E713-1C57-4C7E-A7CE-43C7D5A4D159}"/>
            </a:ext>
          </a:extLst>
        </xdr:cNvPr>
        <xdr:cNvSpPr txBox="1"/>
      </xdr:nvSpPr>
      <xdr:spPr>
        <a:xfrm>
          <a:off x="14389744" y="7294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42</xdr:row>
      <xdr:rowOff>78939</xdr:rowOff>
    </xdr:from>
    <xdr:ext cx="405111" cy="259045"/>
    <xdr:sp macro="" textlink="">
      <xdr:nvSpPr>
        <xdr:cNvPr id="452" name="n_3mainValue【認定こども園・幼稚園・保育所】&#10;有形固定資産減価償却率">
          <a:extLst>
            <a:ext uri="{FF2B5EF4-FFF2-40B4-BE49-F238E27FC236}">
              <a16:creationId xmlns:a16="http://schemas.microsoft.com/office/drawing/2014/main" id="{38A52E52-51E6-42B2-9B0C-7443A64F17F0}"/>
            </a:ext>
          </a:extLst>
        </xdr:cNvPr>
        <xdr:cNvSpPr txBox="1"/>
      </xdr:nvSpPr>
      <xdr:spPr>
        <a:xfrm>
          <a:off x="13500744" y="7279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42</xdr:row>
      <xdr:rowOff>65876</xdr:rowOff>
    </xdr:from>
    <xdr:ext cx="405111" cy="259045"/>
    <xdr:sp macro="" textlink="">
      <xdr:nvSpPr>
        <xdr:cNvPr id="453" name="n_4mainValue【認定こども園・幼稚園・保育所】&#10;有形固定資産減価償却率">
          <a:extLst>
            <a:ext uri="{FF2B5EF4-FFF2-40B4-BE49-F238E27FC236}">
              <a16:creationId xmlns:a16="http://schemas.microsoft.com/office/drawing/2014/main" id="{074F3936-118C-4046-9EF9-2547C70929A0}"/>
            </a:ext>
          </a:extLst>
        </xdr:cNvPr>
        <xdr:cNvSpPr txBox="1"/>
      </xdr:nvSpPr>
      <xdr:spPr>
        <a:xfrm>
          <a:off x="12611744" y="7266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4" name="正方形/長方形 453">
          <a:extLst>
            <a:ext uri="{FF2B5EF4-FFF2-40B4-BE49-F238E27FC236}">
              <a16:creationId xmlns:a16="http://schemas.microsoft.com/office/drawing/2014/main" id="{1D3CE0B3-05CC-4B45-A345-3A0A45A95AB6}"/>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5" name="正方形/長方形 454">
          <a:extLst>
            <a:ext uri="{FF2B5EF4-FFF2-40B4-BE49-F238E27FC236}">
              <a16:creationId xmlns:a16="http://schemas.microsoft.com/office/drawing/2014/main" id="{20FC4FAF-202E-4644-AB3B-0CD194BCC769}"/>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6" name="正方形/長方形 455">
          <a:extLst>
            <a:ext uri="{FF2B5EF4-FFF2-40B4-BE49-F238E27FC236}">
              <a16:creationId xmlns:a16="http://schemas.microsoft.com/office/drawing/2014/main" id="{D69645EB-7EEF-4947-80ED-D587E87A2594}"/>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7" name="正方形/長方形 456">
          <a:extLst>
            <a:ext uri="{FF2B5EF4-FFF2-40B4-BE49-F238E27FC236}">
              <a16:creationId xmlns:a16="http://schemas.microsoft.com/office/drawing/2014/main" id="{3D2B952D-0E14-4FE1-8974-9A21057B6C51}"/>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8" name="正方形/長方形 457">
          <a:extLst>
            <a:ext uri="{FF2B5EF4-FFF2-40B4-BE49-F238E27FC236}">
              <a16:creationId xmlns:a16="http://schemas.microsoft.com/office/drawing/2014/main" id="{863990CC-68F3-48FF-A01A-C8E5BCC1D716}"/>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9" name="正方形/長方形 458">
          <a:extLst>
            <a:ext uri="{FF2B5EF4-FFF2-40B4-BE49-F238E27FC236}">
              <a16:creationId xmlns:a16="http://schemas.microsoft.com/office/drawing/2014/main" id="{453768B0-4B0E-42C7-B8E1-96AB4F90B928}"/>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0" name="正方形/長方形 459">
          <a:extLst>
            <a:ext uri="{FF2B5EF4-FFF2-40B4-BE49-F238E27FC236}">
              <a16:creationId xmlns:a16="http://schemas.microsoft.com/office/drawing/2014/main" id="{AC74ED13-B57D-4CF9-A08C-77F8F620E778}"/>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1" name="正方形/長方形 460">
          <a:extLst>
            <a:ext uri="{FF2B5EF4-FFF2-40B4-BE49-F238E27FC236}">
              <a16:creationId xmlns:a16="http://schemas.microsoft.com/office/drawing/2014/main" id="{C37B3831-367F-4EB6-8BD1-DFED637A122F}"/>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2" name="テキスト ボックス 461">
          <a:extLst>
            <a:ext uri="{FF2B5EF4-FFF2-40B4-BE49-F238E27FC236}">
              <a16:creationId xmlns:a16="http://schemas.microsoft.com/office/drawing/2014/main" id="{85EB8C98-F658-4D1D-8527-238EBFBAE2A2}"/>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3" name="直線コネクタ 462">
          <a:extLst>
            <a:ext uri="{FF2B5EF4-FFF2-40B4-BE49-F238E27FC236}">
              <a16:creationId xmlns:a16="http://schemas.microsoft.com/office/drawing/2014/main" id="{7CF8A4ED-73D3-444D-AA77-52D842017355}"/>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4" name="直線コネクタ 463">
          <a:extLst>
            <a:ext uri="{FF2B5EF4-FFF2-40B4-BE49-F238E27FC236}">
              <a16:creationId xmlns:a16="http://schemas.microsoft.com/office/drawing/2014/main" id="{AE410EAD-3B4E-4503-ACE5-9ECB3003E251}"/>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5" name="テキスト ボックス 464">
          <a:extLst>
            <a:ext uri="{FF2B5EF4-FFF2-40B4-BE49-F238E27FC236}">
              <a16:creationId xmlns:a16="http://schemas.microsoft.com/office/drawing/2014/main" id="{3C1E0A18-D03A-4C1E-BD49-13604463DF52}"/>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6" name="直線コネクタ 465">
          <a:extLst>
            <a:ext uri="{FF2B5EF4-FFF2-40B4-BE49-F238E27FC236}">
              <a16:creationId xmlns:a16="http://schemas.microsoft.com/office/drawing/2014/main" id="{E0F46751-810A-484D-A84A-AEB61C90F417}"/>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7" name="テキスト ボックス 466">
          <a:extLst>
            <a:ext uri="{FF2B5EF4-FFF2-40B4-BE49-F238E27FC236}">
              <a16:creationId xmlns:a16="http://schemas.microsoft.com/office/drawing/2014/main" id="{EB5BD745-E6AC-4A05-889E-5422B63C5147}"/>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8" name="直線コネクタ 467">
          <a:extLst>
            <a:ext uri="{FF2B5EF4-FFF2-40B4-BE49-F238E27FC236}">
              <a16:creationId xmlns:a16="http://schemas.microsoft.com/office/drawing/2014/main" id="{F4468EE9-0DF1-4124-92E2-9357F1D43FD4}"/>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9" name="テキスト ボックス 468">
          <a:extLst>
            <a:ext uri="{FF2B5EF4-FFF2-40B4-BE49-F238E27FC236}">
              <a16:creationId xmlns:a16="http://schemas.microsoft.com/office/drawing/2014/main" id="{CE348FD0-6106-4A62-AF65-74A7D5812829}"/>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0" name="直線コネクタ 469">
          <a:extLst>
            <a:ext uri="{FF2B5EF4-FFF2-40B4-BE49-F238E27FC236}">
              <a16:creationId xmlns:a16="http://schemas.microsoft.com/office/drawing/2014/main" id="{62A1BC4D-7041-43CC-BD47-056D8C9A5F06}"/>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1" name="テキスト ボックス 470">
          <a:extLst>
            <a:ext uri="{FF2B5EF4-FFF2-40B4-BE49-F238E27FC236}">
              <a16:creationId xmlns:a16="http://schemas.microsoft.com/office/drawing/2014/main" id="{F36CA3A5-CF3A-416F-978F-E09511165FB7}"/>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2" name="直線コネクタ 471">
          <a:extLst>
            <a:ext uri="{FF2B5EF4-FFF2-40B4-BE49-F238E27FC236}">
              <a16:creationId xmlns:a16="http://schemas.microsoft.com/office/drawing/2014/main" id="{0F335DDC-38D6-4BED-835E-07D8A47A2057}"/>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3" name="テキスト ボックス 472">
          <a:extLst>
            <a:ext uri="{FF2B5EF4-FFF2-40B4-BE49-F238E27FC236}">
              <a16:creationId xmlns:a16="http://schemas.microsoft.com/office/drawing/2014/main" id="{72A2E038-CFDF-4166-AD07-0FBD9D0F490B}"/>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4" name="【認定こども園・幼稚園・保育所】&#10;一人当たり面積グラフ枠">
          <a:extLst>
            <a:ext uri="{FF2B5EF4-FFF2-40B4-BE49-F238E27FC236}">
              <a16:creationId xmlns:a16="http://schemas.microsoft.com/office/drawing/2014/main" id="{71E8ACC6-87D0-4DC6-91CE-3AFE001F4CC9}"/>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29108</xdr:rowOff>
    </xdr:from>
    <xdr:to>
      <xdr:col>116</xdr:col>
      <xdr:colOff>62864</xdr:colOff>
      <xdr:row>41</xdr:row>
      <xdr:rowOff>81229</xdr:rowOff>
    </xdr:to>
    <xdr:cxnSp macro="">
      <xdr:nvCxnSpPr>
        <xdr:cNvPr id="475" name="直線コネクタ 474">
          <a:extLst>
            <a:ext uri="{FF2B5EF4-FFF2-40B4-BE49-F238E27FC236}">
              <a16:creationId xmlns:a16="http://schemas.microsoft.com/office/drawing/2014/main" id="{390E4890-4CC3-40AE-A3DB-C150E28DB6C6}"/>
            </a:ext>
          </a:extLst>
        </xdr:cNvPr>
        <xdr:cNvCxnSpPr/>
      </xdr:nvCxnSpPr>
      <xdr:spPr>
        <a:xfrm flipV="1">
          <a:off x="22160864" y="5686958"/>
          <a:ext cx="0" cy="1423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85056</xdr:rowOff>
    </xdr:from>
    <xdr:ext cx="469744" cy="259045"/>
    <xdr:sp macro="" textlink="">
      <xdr:nvSpPr>
        <xdr:cNvPr id="476" name="【認定こども園・幼稚園・保育所】&#10;一人当たり面積最小値テキスト">
          <a:extLst>
            <a:ext uri="{FF2B5EF4-FFF2-40B4-BE49-F238E27FC236}">
              <a16:creationId xmlns:a16="http://schemas.microsoft.com/office/drawing/2014/main" id="{093E3BB7-337E-45F0-AECB-356367F3463F}"/>
            </a:ext>
          </a:extLst>
        </xdr:cNvPr>
        <xdr:cNvSpPr txBox="1"/>
      </xdr:nvSpPr>
      <xdr:spPr>
        <a:xfrm>
          <a:off x="22199600" y="7114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81229</xdr:rowOff>
    </xdr:from>
    <xdr:to>
      <xdr:col>116</xdr:col>
      <xdr:colOff>152400</xdr:colOff>
      <xdr:row>41</xdr:row>
      <xdr:rowOff>81229</xdr:rowOff>
    </xdr:to>
    <xdr:cxnSp macro="">
      <xdr:nvCxnSpPr>
        <xdr:cNvPr id="477" name="直線コネクタ 476">
          <a:extLst>
            <a:ext uri="{FF2B5EF4-FFF2-40B4-BE49-F238E27FC236}">
              <a16:creationId xmlns:a16="http://schemas.microsoft.com/office/drawing/2014/main" id="{97EE454B-F970-4C3C-AEB5-FE8AC2DC5419}"/>
            </a:ext>
          </a:extLst>
        </xdr:cNvPr>
        <xdr:cNvCxnSpPr/>
      </xdr:nvCxnSpPr>
      <xdr:spPr>
        <a:xfrm>
          <a:off x="22072600" y="7110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147235</xdr:rowOff>
    </xdr:from>
    <xdr:ext cx="469744" cy="259045"/>
    <xdr:sp macro="" textlink="">
      <xdr:nvSpPr>
        <xdr:cNvPr id="478" name="【認定こども園・幼稚園・保育所】&#10;一人当たり面積最大値テキスト">
          <a:extLst>
            <a:ext uri="{FF2B5EF4-FFF2-40B4-BE49-F238E27FC236}">
              <a16:creationId xmlns:a16="http://schemas.microsoft.com/office/drawing/2014/main" id="{71B49F20-500B-4C0B-9F61-2CED1B836F39}"/>
            </a:ext>
          </a:extLst>
        </xdr:cNvPr>
        <xdr:cNvSpPr txBox="1"/>
      </xdr:nvSpPr>
      <xdr:spPr>
        <a:xfrm>
          <a:off x="22199600" y="5462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29108</xdr:rowOff>
    </xdr:from>
    <xdr:to>
      <xdr:col>116</xdr:col>
      <xdr:colOff>152400</xdr:colOff>
      <xdr:row>33</xdr:row>
      <xdr:rowOff>29108</xdr:rowOff>
    </xdr:to>
    <xdr:cxnSp macro="">
      <xdr:nvCxnSpPr>
        <xdr:cNvPr id="479" name="直線コネクタ 478">
          <a:extLst>
            <a:ext uri="{FF2B5EF4-FFF2-40B4-BE49-F238E27FC236}">
              <a16:creationId xmlns:a16="http://schemas.microsoft.com/office/drawing/2014/main" id="{88068FA7-569C-4044-A1DE-80488747A136}"/>
            </a:ext>
          </a:extLst>
        </xdr:cNvPr>
        <xdr:cNvCxnSpPr/>
      </xdr:nvCxnSpPr>
      <xdr:spPr>
        <a:xfrm>
          <a:off x="22072600" y="5686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168521</xdr:rowOff>
    </xdr:from>
    <xdr:ext cx="469744" cy="259045"/>
    <xdr:sp macro="" textlink="">
      <xdr:nvSpPr>
        <xdr:cNvPr id="480" name="【認定こども園・幼稚園・保育所】&#10;一人当たり面積平均値テキスト">
          <a:extLst>
            <a:ext uri="{FF2B5EF4-FFF2-40B4-BE49-F238E27FC236}">
              <a16:creationId xmlns:a16="http://schemas.microsoft.com/office/drawing/2014/main" id="{CBEE1BAA-8FE7-4BA0-AF7A-D0C2D307DC46}"/>
            </a:ext>
          </a:extLst>
        </xdr:cNvPr>
        <xdr:cNvSpPr txBox="1"/>
      </xdr:nvSpPr>
      <xdr:spPr>
        <a:xfrm>
          <a:off x="22199600" y="66836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145644</xdr:rowOff>
    </xdr:from>
    <xdr:to>
      <xdr:col>116</xdr:col>
      <xdr:colOff>114300</xdr:colOff>
      <xdr:row>40</xdr:row>
      <xdr:rowOff>75794</xdr:rowOff>
    </xdr:to>
    <xdr:sp macro="" textlink="">
      <xdr:nvSpPr>
        <xdr:cNvPr id="481" name="フローチャート: 判断 480">
          <a:extLst>
            <a:ext uri="{FF2B5EF4-FFF2-40B4-BE49-F238E27FC236}">
              <a16:creationId xmlns:a16="http://schemas.microsoft.com/office/drawing/2014/main" id="{05627803-95B6-402F-ACF3-95432DA45C4C}"/>
            </a:ext>
          </a:extLst>
        </xdr:cNvPr>
        <xdr:cNvSpPr/>
      </xdr:nvSpPr>
      <xdr:spPr>
        <a:xfrm>
          <a:off x="22110700" y="68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2540</xdr:rowOff>
    </xdr:from>
    <xdr:to>
      <xdr:col>112</xdr:col>
      <xdr:colOff>38100</xdr:colOff>
      <xdr:row>40</xdr:row>
      <xdr:rowOff>104140</xdr:rowOff>
    </xdr:to>
    <xdr:sp macro="" textlink="">
      <xdr:nvSpPr>
        <xdr:cNvPr id="482" name="フローチャート: 判断 481">
          <a:extLst>
            <a:ext uri="{FF2B5EF4-FFF2-40B4-BE49-F238E27FC236}">
              <a16:creationId xmlns:a16="http://schemas.microsoft.com/office/drawing/2014/main" id="{C77BAF72-ED9A-480E-8909-E89E4F2AF66D}"/>
            </a:ext>
          </a:extLst>
        </xdr:cNvPr>
        <xdr:cNvSpPr/>
      </xdr:nvSpPr>
      <xdr:spPr>
        <a:xfrm>
          <a:off x="21272500" y="68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169418</xdr:rowOff>
    </xdr:from>
    <xdr:to>
      <xdr:col>107</xdr:col>
      <xdr:colOff>101600</xdr:colOff>
      <xdr:row>40</xdr:row>
      <xdr:rowOff>99568</xdr:rowOff>
    </xdr:to>
    <xdr:sp macro="" textlink="">
      <xdr:nvSpPr>
        <xdr:cNvPr id="483" name="フローチャート: 判断 482">
          <a:extLst>
            <a:ext uri="{FF2B5EF4-FFF2-40B4-BE49-F238E27FC236}">
              <a16:creationId xmlns:a16="http://schemas.microsoft.com/office/drawing/2014/main" id="{6693FEE1-93F6-4418-BEBD-6A6269F6F9C5}"/>
            </a:ext>
          </a:extLst>
        </xdr:cNvPr>
        <xdr:cNvSpPr/>
      </xdr:nvSpPr>
      <xdr:spPr>
        <a:xfrm>
          <a:off x="20383500" y="685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11684</xdr:rowOff>
    </xdr:from>
    <xdr:to>
      <xdr:col>102</xdr:col>
      <xdr:colOff>165100</xdr:colOff>
      <xdr:row>40</xdr:row>
      <xdr:rowOff>113284</xdr:rowOff>
    </xdr:to>
    <xdr:sp macro="" textlink="">
      <xdr:nvSpPr>
        <xdr:cNvPr id="484" name="フローチャート: 判断 483">
          <a:extLst>
            <a:ext uri="{FF2B5EF4-FFF2-40B4-BE49-F238E27FC236}">
              <a16:creationId xmlns:a16="http://schemas.microsoft.com/office/drawing/2014/main" id="{A3882BD4-FEDD-4D4D-9031-FCC6B8F99A60}"/>
            </a:ext>
          </a:extLst>
        </xdr:cNvPr>
        <xdr:cNvSpPr/>
      </xdr:nvSpPr>
      <xdr:spPr>
        <a:xfrm>
          <a:off x="19494500" y="68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6197</xdr:rowOff>
    </xdr:from>
    <xdr:to>
      <xdr:col>98</xdr:col>
      <xdr:colOff>38100</xdr:colOff>
      <xdr:row>40</xdr:row>
      <xdr:rowOff>107797</xdr:rowOff>
    </xdr:to>
    <xdr:sp macro="" textlink="">
      <xdr:nvSpPr>
        <xdr:cNvPr id="485" name="フローチャート: 判断 484">
          <a:extLst>
            <a:ext uri="{FF2B5EF4-FFF2-40B4-BE49-F238E27FC236}">
              <a16:creationId xmlns:a16="http://schemas.microsoft.com/office/drawing/2014/main" id="{1B5ECDF9-FF1E-4ADC-8CB6-D80EDEAF171E}"/>
            </a:ext>
          </a:extLst>
        </xdr:cNvPr>
        <xdr:cNvSpPr/>
      </xdr:nvSpPr>
      <xdr:spPr>
        <a:xfrm>
          <a:off x="18605500" y="6864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F1C6045D-1C24-431F-A4FF-A1119273BC16}"/>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E2548D0E-A508-486E-BFBD-6B794B4C19AC}"/>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B319F39E-FF83-43F8-920A-B3FD5CBE7DBE}"/>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637616C5-BCE1-4109-9E0C-8754A6F2D944}"/>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0F74E985-7615-4D55-AF2C-9CA23E77D192}"/>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150673</xdr:rowOff>
    </xdr:from>
    <xdr:to>
      <xdr:col>116</xdr:col>
      <xdr:colOff>114300</xdr:colOff>
      <xdr:row>41</xdr:row>
      <xdr:rowOff>80823</xdr:rowOff>
    </xdr:to>
    <xdr:sp macro="" textlink="">
      <xdr:nvSpPr>
        <xdr:cNvPr id="491" name="楕円 490">
          <a:extLst>
            <a:ext uri="{FF2B5EF4-FFF2-40B4-BE49-F238E27FC236}">
              <a16:creationId xmlns:a16="http://schemas.microsoft.com/office/drawing/2014/main" id="{53E7CA07-756C-4D3C-94F3-33B73D5FFA88}"/>
            </a:ext>
          </a:extLst>
        </xdr:cNvPr>
        <xdr:cNvSpPr/>
      </xdr:nvSpPr>
      <xdr:spPr>
        <a:xfrm>
          <a:off x="22110700" y="7008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65600</xdr:rowOff>
    </xdr:from>
    <xdr:ext cx="469744" cy="259045"/>
    <xdr:sp macro="" textlink="">
      <xdr:nvSpPr>
        <xdr:cNvPr id="492" name="【認定こども園・幼稚園・保育所】&#10;一人当たり面積該当値テキスト">
          <a:extLst>
            <a:ext uri="{FF2B5EF4-FFF2-40B4-BE49-F238E27FC236}">
              <a16:creationId xmlns:a16="http://schemas.microsoft.com/office/drawing/2014/main" id="{1E7F5EAB-98E6-4363-BE10-7755DEAC6AF4}"/>
            </a:ext>
          </a:extLst>
        </xdr:cNvPr>
        <xdr:cNvSpPr txBox="1"/>
      </xdr:nvSpPr>
      <xdr:spPr>
        <a:xfrm>
          <a:off x="22199600" y="6923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29514</xdr:rowOff>
    </xdr:from>
    <xdr:to>
      <xdr:col>112</xdr:col>
      <xdr:colOff>38100</xdr:colOff>
      <xdr:row>41</xdr:row>
      <xdr:rowOff>131114</xdr:rowOff>
    </xdr:to>
    <xdr:sp macro="" textlink="">
      <xdr:nvSpPr>
        <xdr:cNvPr id="493" name="楕円 492">
          <a:extLst>
            <a:ext uri="{FF2B5EF4-FFF2-40B4-BE49-F238E27FC236}">
              <a16:creationId xmlns:a16="http://schemas.microsoft.com/office/drawing/2014/main" id="{04391EEF-ED8F-41BC-A109-CF70796F26B8}"/>
            </a:ext>
          </a:extLst>
        </xdr:cNvPr>
        <xdr:cNvSpPr/>
      </xdr:nvSpPr>
      <xdr:spPr>
        <a:xfrm>
          <a:off x="21272500" y="705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30023</xdr:rowOff>
    </xdr:from>
    <xdr:to>
      <xdr:col>116</xdr:col>
      <xdr:colOff>63500</xdr:colOff>
      <xdr:row>41</xdr:row>
      <xdr:rowOff>80314</xdr:rowOff>
    </xdr:to>
    <xdr:cxnSp macro="">
      <xdr:nvCxnSpPr>
        <xdr:cNvPr id="494" name="直線コネクタ 493">
          <a:extLst>
            <a:ext uri="{FF2B5EF4-FFF2-40B4-BE49-F238E27FC236}">
              <a16:creationId xmlns:a16="http://schemas.microsoft.com/office/drawing/2014/main" id="{27F95883-E3AB-44C5-ABD9-1771D76BCB8B}"/>
            </a:ext>
          </a:extLst>
        </xdr:cNvPr>
        <xdr:cNvCxnSpPr/>
      </xdr:nvCxnSpPr>
      <xdr:spPr>
        <a:xfrm flipV="1">
          <a:off x="21323300" y="7059473"/>
          <a:ext cx="8382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29514</xdr:rowOff>
    </xdr:from>
    <xdr:to>
      <xdr:col>107</xdr:col>
      <xdr:colOff>101600</xdr:colOff>
      <xdr:row>41</xdr:row>
      <xdr:rowOff>131114</xdr:rowOff>
    </xdr:to>
    <xdr:sp macro="" textlink="">
      <xdr:nvSpPr>
        <xdr:cNvPr id="495" name="楕円 494">
          <a:extLst>
            <a:ext uri="{FF2B5EF4-FFF2-40B4-BE49-F238E27FC236}">
              <a16:creationId xmlns:a16="http://schemas.microsoft.com/office/drawing/2014/main" id="{B49195DF-392E-4CD1-AF68-B3AE8DCB4A70}"/>
            </a:ext>
          </a:extLst>
        </xdr:cNvPr>
        <xdr:cNvSpPr/>
      </xdr:nvSpPr>
      <xdr:spPr>
        <a:xfrm>
          <a:off x="20383500" y="705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80314</xdr:rowOff>
    </xdr:from>
    <xdr:to>
      <xdr:col>111</xdr:col>
      <xdr:colOff>177800</xdr:colOff>
      <xdr:row>41</xdr:row>
      <xdr:rowOff>80314</xdr:rowOff>
    </xdr:to>
    <xdr:cxnSp macro="">
      <xdr:nvCxnSpPr>
        <xdr:cNvPr id="496" name="直線コネクタ 495">
          <a:extLst>
            <a:ext uri="{FF2B5EF4-FFF2-40B4-BE49-F238E27FC236}">
              <a16:creationId xmlns:a16="http://schemas.microsoft.com/office/drawing/2014/main" id="{28267CE6-1EF5-48C2-AC4F-BB4C4DB92986}"/>
            </a:ext>
          </a:extLst>
        </xdr:cNvPr>
        <xdr:cNvCxnSpPr/>
      </xdr:nvCxnSpPr>
      <xdr:spPr>
        <a:xfrm>
          <a:off x="20434300" y="71097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30429</xdr:rowOff>
    </xdr:from>
    <xdr:to>
      <xdr:col>102</xdr:col>
      <xdr:colOff>165100</xdr:colOff>
      <xdr:row>41</xdr:row>
      <xdr:rowOff>132029</xdr:rowOff>
    </xdr:to>
    <xdr:sp macro="" textlink="">
      <xdr:nvSpPr>
        <xdr:cNvPr id="497" name="楕円 496">
          <a:extLst>
            <a:ext uri="{FF2B5EF4-FFF2-40B4-BE49-F238E27FC236}">
              <a16:creationId xmlns:a16="http://schemas.microsoft.com/office/drawing/2014/main" id="{6E596BA1-C43F-4344-821C-CA1186695644}"/>
            </a:ext>
          </a:extLst>
        </xdr:cNvPr>
        <xdr:cNvSpPr/>
      </xdr:nvSpPr>
      <xdr:spPr>
        <a:xfrm>
          <a:off x="19494500" y="7059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80314</xdr:rowOff>
    </xdr:from>
    <xdr:to>
      <xdr:col>107</xdr:col>
      <xdr:colOff>50800</xdr:colOff>
      <xdr:row>41</xdr:row>
      <xdr:rowOff>81229</xdr:rowOff>
    </xdr:to>
    <xdr:cxnSp macro="">
      <xdr:nvCxnSpPr>
        <xdr:cNvPr id="498" name="直線コネクタ 497">
          <a:extLst>
            <a:ext uri="{FF2B5EF4-FFF2-40B4-BE49-F238E27FC236}">
              <a16:creationId xmlns:a16="http://schemas.microsoft.com/office/drawing/2014/main" id="{94B3C2D2-0F9B-4BDD-A4EB-D1BBA420BEE3}"/>
            </a:ext>
          </a:extLst>
        </xdr:cNvPr>
        <xdr:cNvCxnSpPr/>
      </xdr:nvCxnSpPr>
      <xdr:spPr>
        <a:xfrm flipV="1">
          <a:off x="19545300" y="7109764"/>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31344</xdr:rowOff>
    </xdr:from>
    <xdr:to>
      <xdr:col>98</xdr:col>
      <xdr:colOff>38100</xdr:colOff>
      <xdr:row>41</xdr:row>
      <xdr:rowOff>132944</xdr:rowOff>
    </xdr:to>
    <xdr:sp macro="" textlink="">
      <xdr:nvSpPr>
        <xdr:cNvPr id="499" name="楕円 498">
          <a:extLst>
            <a:ext uri="{FF2B5EF4-FFF2-40B4-BE49-F238E27FC236}">
              <a16:creationId xmlns:a16="http://schemas.microsoft.com/office/drawing/2014/main" id="{63410A46-D3D6-4A88-B69E-B97BE587044A}"/>
            </a:ext>
          </a:extLst>
        </xdr:cNvPr>
        <xdr:cNvSpPr/>
      </xdr:nvSpPr>
      <xdr:spPr>
        <a:xfrm>
          <a:off x="18605500" y="7060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81229</xdr:rowOff>
    </xdr:from>
    <xdr:to>
      <xdr:col>102</xdr:col>
      <xdr:colOff>114300</xdr:colOff>
      <xdr:row>41</xdr:row>
      <xdr:rowOff>82144</xdr:rowOff>
    </xdr:to>
    <xdr:cxnSp macro="">
      <xdr:nvCxnSpPr>
        <xdr:cNvPr id="500" name="直線コネクタ 499">
          <a:extLst>
            <a:ext uri="{FF2B5EF4-FFF2-40B4-BE49-F238E27FC236}">
              <a16:creationId xmlns:a16="http://schemas.microsoft.com/office/drawing/2014/main" id="{C5EC7D04-75DB-4064-9404-9F53941E82D2}"/>
            </a:ext>
          </a:extLst>
        </xdr:cNvPr>
        <xdr:cNvCxnSpPr/>
      </xdr:nvCxnSpPr>
      <xdr:spPr>
        <a:xfrm flipV="1">
          <a:off x="18656300" y="7110679"/>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120667</xdr:rowOff>
    </xdr:from>
    <xdr:ext cx="469744" cy="259045"/>
    <xdr:sp macro="" textlink="">
      <xdr:nvSpPr>
        <xdr:cNvPr id="501" name="n_1aveValue【認定こども園・幼稚園・保育所】&#10;一人当たり面積">
          <a:extLst>
            <a:ext uri="{FF2B5EF4-FFF2-40B4-BE49-F238E27FC236}">
              <a16:creationId xmlns:a16="http://schemas.microsoft.com/office/drawing/2014/main" id="{DDEFB37B-78C4-49C0-8118-6814DD148610}"/>
            </a:ext>
          </a:extLst>
        </xdr:cNvPr>
        <xdr:cNvSpPr txBox="1"/>
      </xdr:nvSpPr>
      <xdr:spPr>
        <a:xfrm>
          <a:off x="21075727" y="6635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116095</xdr:rowOff>
    </xdr:from>
    <xdr:ext cx="469744" cy="259045"/>
    <xdr:sp macro="" textlink="">
      <xdr:nvSpPr>
        <xdr:cNvPr id="502" name="n_2aveValue【認定こども園・幼稚園・保育所】&#10;一人当たり面積">
          <a:extLst>
            <a:ext uri="{FF2B5EF4-FFF2-40B4-BE49-F238E27FC236}">
              <a16:creationId xmlns:a16="http://schemas.microsoft.com/office/drawing/2014/main" id="{73591866-EDB3-49E6-AFFC-E09DB99CBE54}"/>
            </a:ext>
          </a:extLst>
        </xdr:cNvPr>
        <xdr:cNvSpPr txBox="1"/>
      </xdr:nvSpPr>
      <xdr:spPr>
        <a:xfrm>
          <a:off x="20199427" y="663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129811</xdr:rowOff>
    </xdr:from>
    <xdr:ext cx="469744" cy="259045"/>
    <xdr:sp macro="" textlink="">
      <xdr:nvSpPr>
        <xdr:cNvPr id="503" name="n_3aveValue【認定こども園・幼稚園・保育所】&#10;一人当たり面積">
          <a:extLst>
            <a:ext uri="{FF2B5EF4-FFF2-40B4-BE49-F238E27FC236}">
              <a16:creationId xmlns:a16="http://schemas.microsoft.com/office/drawing/2014/main" id="{D29F3A63-C960-4A58-AFD5-A7967237F2F9}"/>
            </a:ext>
          </a:extLst>
        </xdr:cNvPr>
        <xdr:cNvSpPr txBox="1"/>
      </xdr:nvSpPr>
      <xdr:spPr>
        <a:xfrm>
          <a:off x="19310427" y="6644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124324</xdr:rowOff>
    </xdr:from>
    <xdr:ext cx="469744" cy="259045"/>
    <xdr:sp macro="" textlink="">
      <xdr:nvSpPr>
        <xdr:cNvPr id="504" name="n_4aveValue【認定こども園・幼稚園・保育所】&#10;一人当たり面積">
          <a:extLst>
            <a:ext uri="{FF2B5EF4-FFF2-40B4-BE49-F238E27FC236}">
              <a16:creationId xmlns:a16="http://schemas.microsoft.com/office/drawing/2014/main" id="{756214EB-3A55-42CB-84E9-3399FB52C99C}"/>
            </a:ext>
          </a:extLst>
        </xdr:cNvPr>
        <xdr:cNvSpPr txBox="1"/>
      </xdr:nvSpPr>
      <xdr:spPr>
        <a:xfrm>
          <a:off x="18421427" y="6639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122241</xdr:rowOff>
    </xdr:from>
    <xdr:ext cx="469744" cy="259045"/>
    <xdr:sp macro="" textlink="">
      <xdr:nvSpPr>
        <xdr:cNvPr id="505" name="n_1mainValue【認定こども園・幼稚園・保育所】&#10;一人当たり面積">
          <a:extLst>
            <a:ext uri="{FF2B5EF4-FFF2-40B4-BE49-F238E27FC236}">
              <a16:creationId xmlns:a16="http://schemas.microsoft.com/office/drawing/2014/main" id="{DEED53C7-0705-45A0-A01D-6F945D2DF81A}"/>
            </a:ext>
          </a:extLst>
        </xdr:cNvPr>
        <xdr:cNvSpPr txBox="1"/>
      </xdr:nvSpPr>
      <xdr:spPr>
        <a:xfrm>
          <a:off x="21075727" y="7151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122241</xdr:rowOff>
    </xdr:from>
    <xdr:ext cx="469744" cy="259045"/>
    <xdr:sp macro="" textlink="">
      <xdr:nvSpPr>
        <xdr:cNvPr id="506" name="n_2mainValue【認定こども園・幼稚園・保育所】&#10;一人当たり面積">
          <a:extLst>
            <a:ext uri="{FF2B5EF4-FFF2-40B4-BE49-F238E27FC236}">
              <a16:creationId xmlns:a16="http://schemas.microsoft.com/office/drawing/2014/main" id="{A152AA77-9334-465F-BFA9-A3D544905CD0}"/>
            </a:ext>
          </a:extLst>
        </xdr:cNvPr>
        <xdr:cNvSpPr txBox="1"/>
      </xdr:nvSpPr>
      <xdr:spPr>
        <a:xfrm>
          <a:off x="20199427" y="7151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123156</xdr:rowOff>
    </xdr:from>
    <xdr:ext cx="469744" cy="259045"/>
    <xdr:sp macro="" textlink="">
      <xdr:nvSpPr>
        <xdr:cNvPr id="507" name="n_3mainValue【認定こども園・幼稚園・保育所】&#10;一人当たり面積">
          <a:extLst>
            <a:ext uri="{FF2B5EF4-FFF2-40B4-BE49-F238E27FC236}">
              <a16:creationId xmlns:a16="http://schemas.microsoft.com/office/drawing/2014/main" id="{DA7BE6F4-28D9-4354-97F0-4D4B28EA35DE}"/>
            </a:ext>
          </a:extLst>
        </xdr:cNvPr>
        <xdr:cNvSpPr txBox="1"/>
      </xdr:nvSpPr>
      <xdr:spPr>
        <a:xfrm>
          <a:off x="19310427" y="7152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124071</xdr:rowOff>
    </xdr:from>
    <xdr:ext cx="469744" cy="259045"/>
    <xdr:sp macro="" textlink="">
      <xdr:nvSpPr>
        <xdr:cNvPr id="508" name="n_4mainValue【認定こども園・幼稚園・保育所】&#10;一人当たり面積">
          <a:extLst>
            <a:ext uri="{FF2B5EF4-FFF2-40B4-BE49-F238E27FC236}">
              <a16:creationId xmlns:a16="http://schemas.microsoft.com/office/drawing/2014/main" id="{4C613687-EA49-4C24-B9F3-9623CB20DE19}"/>
            </a:ext>
          </a:extLst>
        </xdr:cNvPr>
        <xdr:cNvSpPr txBox="1"/>
      </xdr:nvSpPr>
      <xdr:spPr>
        <a:xfrm>
          <a:off x="18421427" y="7153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9" name="正方形/長方形 508">
          <a:extLst>
            <a:ext uri="{FF2B5EF4-FFF2-40B4-BE49-F238E27FC236}">
              <a16:creationId xmlns:a16="http://schemas.microsoft.com/office/drawing/2014/main" id="{E3B01D1C-9102-4142-9162-E26EA8D5C928}"/>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0" name="正方形/長方形 509">
          <a:extLst>
            <a:ext uri="{FF2B5EF4-FFF2-40B4-BE49-F238E27FC236}">
              <a16:creationId xmlns:a16="http://schemas.microsoft.com/office/drawing/2014/main" id="{D3F0FB42-6787-4486-87DB-42CBE8758F48}"/>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1" name="正方形/長方形 510">
          <a:extLst>
            <a:ext uri="{FF2B5EF4-FFF2-40B4-BE49-F238E27FC236}">
              <a16:creationId xmlns:a16="http://schemas.microsoft.com/office/drawing/2014/main" id="{DEB684C4-CF26-49B3-B5ED-EBD756D534CD}"/>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2" name="正方形/長方形 511">
          <a:extLst>
            <a:ext uri="{FF2B5EF4-FFF2-40B4-BE49-F238E27FC236}">
              <a16:creationId xmlns:a16="http://schemas.microsoft.com/office/drawing/2014/main" id="{8B254229-C84F-495E-B409-1F21B6D1CA5B}"/>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3" name="正方形/長方形 512">
          <a:extLst>
            <a:ext uri="{FF2B5EF4-FFF2-40B4-BE49-F238E27FC236}">
              <a16:creationId xmlns:a16="http://schemas.microsoft.com/office/drawing/2014/main" id="{A8CF840E-202A-4CC5-985A-B736A19DE8AB}"/>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4" name="正方形/長方形 513">
          <a:extLst>
            <a:ext uri="{FF2B5EF4-FFF2-40B4-BE49-F238E27FC236}">
              <a16:creationId xmlns:a16="http://schemas.microsoft.com/office/drawing/2014/main" id="{6FE8A9A8-36EE-42F0-A2A3-A9401F3776ED}"/>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5" name="正方形/長方形 514">
          <a:extLst>
            <a:ext uri="{FF2B5EF4-FFF2-40B4-BE49-F238E27FC236}">
              <a16:creationId xmlns:a16="http://schemas.microsoft.com/office/drawing/2014/main" id="{318B9882-5E47-4671-A6BF-E76A9744BA6D}"/>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6" name="正方形/長方形 515">
          <a:extLst>
            <a:ext uri="{FF2B5EF4-FFF2-40B4-BE49-F238E27FC236}">
              <a16:creationId xmlns:a16="http://schemas.microsoft.com/office/drawing/2014/main" id="{6D87A759-2772-49A9-AC40-B7E4951BD673}"/>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7" name="テキスト ボックス 516">
          <a:extLst>
            <a:ext uri="{FF2B5EF4-FFF2-40B4-BE49-F238E27FC236}">
              <a16:creationId xmlns:a16="http://schemas.microsoft.com/office/drawing/2014/main" id="{3CC29141-6F68-4C84-8698-43EEEF40C035}"/>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8" name="直線コネクタ 517">
          <a:extLst>
            <a:ext uri="{FF2B5EF4-FFF2-40B4-BE49-F238E27FC236}">
              <a16:creationId xmlns:a16="http://schemas.microsoft.com/office/drawing/2014/main" id="{7AD85336-D926-468A-BA79-519B516ABABA}"/>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9" name="テキスト ボックス 518">
          <a:extLst>
            <a:ext uri="{FF2B5EF4-FFF2-40B4-BE49-F238E27FC236}">
              <a16:creationId xmlns:a16="http://schemas.microsoft.com/office/drawing/2014/main" id="{A9118C9B-9464-4025-85D9-32DC13E9DD66}"/>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0" name="直線コネクタ 519">
          <a:extLst>
            <a:ext uri="{FF2B5EF4-FFF2-40B4-BE49-F238E27FC236}">
              <a16:creationId xmlns:a16="http://schemas.microsoft.com/office/drawing/2014/main" id="{00A13AA7-EDC3-4E76-A3DA-D41120067DC7}"/>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1" name="テキスト ボックス 520">
          <a:extLst>
            <a:ext uri="{FF2B5EF4-FFF2-40B4-BE49-F238E27FC236}">
              <a16:creationId xmlns:a16="http://schemas.microsoft.com/office/drawing/2014/main" id="{AFBFA3C7-1F37-44BA-9D92-EEB00A97A7BC}"/>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2" name="直線コネクタ 521">
          <a:extLst>
            <a:ext uri="{FF2B5EF4-FFF2-40B4-BE49-F238E27FC236}">
              <a16:creationId xmlns:a16="http://schemas.microsoft.com/office/drawing/2014/main" id="{7EBC60BB-93F7-4E7F-BA7E-756DCE30634D}"/>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3" name="テキスト ボックス 522">
          <a:extLst>
            <a:ext uri="{FF2B5EF4-FFF2-40B4-BE49-F238E27FC236}">
              <a16:creationId xmlns:a16="http://schemas.microsoft.com/office/drawing/2014/main" id="{7EDB03BC-A831-4949-B9C8-993DFBC9FB62}"/>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4" name="直線コネクタ 523">
          <a:extLst>
            <a:ext uri="{FF2B5EF4-FFF2-40B4-BE49-F238E27FC236}">
              <a16:creationId xmlns:a16="http://schemas.microsoft.com/office/drawing/2014/main" id="{B6C1A6B5-3EBA-42FA-B33C-F80EB1633AAF}"/>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5" name="テキスト ボックス 524">
          <a:extLst>
            <a:ext uri="{FF2B5EF4-FFF2-40B4-BE49-F238E27FC236}">
              <a16:creationId xmlns:a16="http://schemas.microsoft.com/office/drawing/2014/main" id="{CC8EE439-F20C-4173-9818-BB488D78258C}"/>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6" name="直線コネクタ 525">
          <a:extLst>
            <a:ext uri="{FF2B5EF4-FFF2-40B4-BE49-F238E27FC236}">
              <a16:creationId xmlns:a16="http://schemas.microsoft.com/office/drawing/2014/main" id="{78A8BAD7-2ACC-4EC3-A1D6-C2F71780EA09}"/>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7" name="テキスト ボックス 526">
          <a:extLst>
            <a:ext uri="{FF2B5EF4-FFF2-40B4-BE49-F238E27FC236}">
              <a16:creationId xmlns:a16="http://schemas.microsoft.com/office/drawing/2014/main" id="{571686F1-91FB-4AF9-B452-C4FEE42C5AD8}"/>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8" name="直線コネクタ 527">
          <a:extLst>
            <a:ext uri="{FF2B5EF4-FFF2-40B4-BE49-F238E27FC236}">
              <a16:creationId xmlns:a16="http://schemas.microsoft.com/office/drawing/2014/main" id="{09A7BA59-97C8-44D6-98CA-62886B91D86F}"/>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9" name="テキスト ボックス 528">
          <a:extLst>
            <a:ext uri="{FF2B5EF4-FFF2-40B4-BE49-F238E27FC236}">
              <a16:creationId xmlns:a16="http://schemas.microsoft.com/office/drawing/2014/main" id="{FE9FE4EE-FBF0-43CC-8273-C93B606DF17E}"/>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0" name="直線コネクタ 529">
          <a:extLst>
            <a:ext uri="{FF2B5EF4-FFF2-40B4-BE49-F238E27FC236}">
              <a16:creationId xmlns:a16="http://schemas.microsoft.com/office/drawing/2014/main" id="{E61B5D9E-0ECA-4117-9731-9F40318AEDEE}"/>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1" name="テキスト ボックス 530">
          <a:extLst>
            <a:ext uri="{FF2B5EF4-FFF2-40B4-BE49-F238E27FC236}">
              <a16:creationId xmlns:a16="http://schemas.microsoft.com/office/drawing/2014/main" id="{F0A98EFB-43BD-4BE3-B200-C6C33C568607}"/>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2" name="直線コネクタ 531">
          <a:extLst>
            <a:ext uri="{FF2B5EF4-FFF2-40B4-BE49-F238E27FC236}">
              <a16:creationId xmlns:a16="http://schemas.microsoft.com/office/drawing/2014/main" id="{DAFA349A-D657-4797-B777-0865C7AF87C2}"/>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3" name="【学校施設】&#10;有形固定資産減価償却率グラフ枠">
          <a:extLst>
            <a:ext uri="{FF2B5EF4-FFF2-40B4-BE49-F238E27FC236}">
              <a16:creationId xmlns:a16="http://schemas.microsoft.com/office/drawing/2014/main" id="{34A33F10-DD2E-49B2-A501-58692CA7C0C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55517</xdr:rowOff>
    </xdr:from>
    <xdr:to>
      <xdr:col>85</xdr:col>
      <xdr:colOff>126364</xdr:colOff>
      <xdr:row>64</xdr:row>
      <xdr:rowOff>29391</xdr:rowOff>
    </xdr:to>
    <xdr:cxnSp macro="">
      <xdr:nvCxnSpPr>
        <xdr:cNvPr id="534" name="直線コネクタ 533">
          <a:extLst>
            <a:ext uri="{FF2B5EF4-FFF2-40B4-BE49-F238E27FC236}">
              <a16:creationId xmlns:a16="http://schemas.microsoft.com/office/drawing/2014/main" id="{0C5CE4F3-8339-465E-9315-051599ADC94E}"/>
            </a:ext>
          </a:extLst>
        </xdr:cNvPr>
        <xdr:cNvCxnSpPr/>
      </xdr:nvCxnSpPr>
      <xdr:spPr>
        <a:xfrm flipV="1">
          <a:off x="16318864" y="9656717"/>
          <a:ext cx="0" cy="13454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33218</xdr:rowOff>
    </xdr:from>
    <xdr:ext cx="405111" cy="259045"/>
    <xdr:sp macro="" textlink="">
      <xdr:nvSpPr>
        <xdr:cNvPr id="535" name="【学校施設】&#10;有形固定資産減価償却率最小値テキスト">
          <a:extLst>
            <a:ext uri="{FF2B5EF4-FFF2-40B4-BE49-F238E27FC236}">
              <a16:creationId xmlns:a16="http://schemas.microsoft.com/office/drawing/2014/main" id="{94CC1864-7E5B-4B18-8A28-88319B2DD0F8}"/>
            </a:ext>
          </a:extLst>
        </xdr:cNvPr>
        <xdr:cNvSpPr txBox="1"/>
      </xdr:nvSpPr>
      <xdr:spPr>
        <a:xfrm>
          <a:off x="16357600" y="110060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29391</xdr:rowOff>
    </xdr:from>
    <xdr:to>
      <xdr:col>86</xdr:col>
      <xdr:colOff>25400</xdr:colOff>
      <xdr:row>64</xdr:row>
      <xdr:rowOff>29391</xdr:rowOff>
    </xdr:to>
    <xdr:cxnSp macro="">
      <xdr:nvCxnSpPr>
        <xdr:cNvPr id="536" name="直線コネクタ 535">
          <a:extLst>
            <a:ext uri="{FF2B5EF4-FFF2-40B4-BE49-F238E27FC236}">
              <a16:creationId xmlns:a16="http://schemas.microsoft.com/office/drawing/2014/main" id="{D30C37DD-4F68-4CCF-B091-0DD138E9A828}"/>
            </a:ext>
          </a:extLst>
        </xdr:cNvPr>
        <xdr:cNvCxnSpPr/>
      </xdr:nvCxnSpPr>
      <xdr:spPr>
        <a:xfrm>
          <a:off x="16230600" y="11002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2194</xdr:rowOff>
    </xdr:from>
    <xdr:ext cx="405111" cy="259045"/>
    <xdr:sp macro="" textlink="">
      <xdr:nvSpPr>
        <xdr:cNvPr id="537" name="【学校施設】&#10;有形固定資産減価償却率最大値テキスト">
          <a:extLst>
            <a:ext uri="{FF2B5EF4-FFF2-40B4-BE49-F238E27FC236}">
              <a16:creationId xmlns:a16="http://schemas.microsoft.com/office/drawing/2014/main" id="{4A43A786-8900-483D-855D-46CF4D2EE836}"/>
            </a:ext>
          </a:extLst>
        </xdr:cNvPr>
        <xdr:cNvSpPr txBox="1"/>
      </xdr:nvSpPr>
      <xdr:spPr>
        <a:xfrm>
          <a:off x="16357600" y="9431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55517</xdr:rowOff>
    </xdr:from>
    <xdr:to>
      <xdr:col>86</xdr:col>
      <xdr:colOff>25400</xdr:colOff>
      <xdr:row>56</xdr:row>
      <xdr:rowOff>55517</xdr:rowOff>
    </xdr:to>
    <xdr:cxnSp macro="">
      <xdr:nvCxnSpPr>
        <xdr:cNvPr id="538" name="直線コネクタ 537">
          <a:extLst>
            <a:ext uri="{FF2B5EF4-FFF2-40B4-BE49-F238E27FC236}">
              <a16:creationId xmlns:a16="http://schemas.microsoft.com/office/drawing/2014/main" id="{A78F05B1-2E34-4A13-A383-987485C402BB}"/>
            </a:ext>
          </a:extLst>
        </xdr:cNvPr>
        <xdr:cNvCxnSpPr/>
      </xdr:nvCxnSpPr>
      <xdr:spPr>
        <a:xfrm>
          <a:off x="16230600" y="9656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125203</xdr:rowOff>
    </xdr:from>
    <xdr:ext cx="405111" cy="259045"/>
    <xdr:sp macro="" textlink="">
      <xdr:nvSpPr>
        <xdr:cNvPr id="539" name="【学校施設】&#10;有形固定資産減価償却率平均値テキスト">
          <a:extLst>
            <a:ext uri="{FF2B5EF4-FFF2-40B4-BE49-F238E27FC236}">
              <a16:creationId xmlns:a16="http://schemas.microsoft.com/office/drawing/2014/main" id="{1D90BC99-450A-4AF9-AD48-22F8CE088850}"/>
            </a:ext>
          </a:extLst>
        </xdr:cNvPr>
        <xdr:cNvSpPr txBox="1"/>
      </xdr:nvSpPr>
      <xdr:spPr>
        <a:xfrm>
          <a:off x="16357600" y="104122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146776</xdr:rowOff>
    </xdr:from>
    <xdr:to>
      <xdr:col>85</xdr:col>
      <xdr:colOff>177800</xdr:colOff>
      <xdr:row>61</xdr:row>
      <xdr:rowOff>76926</xdr:rowOff>
    </xdr:to>
    <xdr:sp macro="" textlink="">
      <xdr:nvSpPr>
        <xdr:cNvPr id="540" name="フローチャート: 判断 539">
          <a:extLst>
            <a:ext uri="{FF2B5EF4-FFF2-40B4-BE49-F238E27FC236}">
              <a16:creationId xmlns:a16="http://schemas.microsoft.com/office/drawing/2014/main" id="{D09FBD1C-A73B-48A8-8660-E92F8E1336FE}"/>
            </a:ext>
          </a:extLst>
        </xdr:cNvPr>
        <xdr:cNvSpPr/>
      </xdr:nvSpPr>
      <xdr:spPr>
        <a:xfrm>
          <a:off x="16268700" y="1043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133713</xdr:rowOff>
    </xdr:from>
    <xdr:to>
      <xdr:col>81</xdr:col>
      <xdr:colOff>101600</xdr:colOff>
      <xdr:row>61</xdr:row>
      <xdr:rowOff>63863</xdr:rowOff>
    </xdr:to>
    <xdr:sp macro="" textlink="">
      <xdr:nvSpPr>
        <xdr:cNvPr id="541" name="フローチャート: 判断 540">
          <a:extLst>
            <a:ext uri="{FF2B5EF4-FFF2-40B4-BE49-F238E27FC236}">
              <a16:creationId xmlns:a16="http://schemas.microsoft.com/office/drawing/2014/main" id="{DE6A2063-375F-454C-8302-DB7B592D38E0}"/>
            </a:ext>
          </a:extLst>
        </xdr:cNvPr>
        <xdr:cNvSpPr/>
      </xdr:nvSpPr>
      <xdr:spPr>
        <a:xfrm>
          <a:off x="15430500" y="1042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94524</xdr:rowOff>
    </xdr:from>
    <xdr:to>
      <xdr:col>76</xdr:col>
      <xdr:colOff>165100</xdr:colOff>
      <xdr:row>61</xdr:row>
      <xdr:rowOff>24674</xdr:rowOff>
    </xdr:to>
    <xdr:sp macro="" textlink="">
      <xdr:nvSpPr>
        <xdr:cNvPr id="542" name="フローチャート: 判断 541">
          <a:extLst>
            <a:ext uri="{FF2B5EF4-FFF2-40B4-BE49-F238E27FC236}">
              <a16:creationId xmlns:a16="http://schemas.microsoft.com/office/drawing/2014/main" id="{368B0EDE-CA5E-41A0-978E-AE59AFD7A0AC}"/>
            </a:ext>
          </a:extLst>
        </xdr:cNvPr>
        <xdr:cNvSpPr/>
      </xdr:nvSpPr>
      <xdr:spPr>
        <a:xfrm>
          <a:off x="14541500" y="103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87993</xdr:rowOff>
    </xdr:from>
    <xdr:to>
      <xdr:col>72</xdr:col>
      <xdr:colOff>38100</xdr:colOff>
      <xdr:row>61</xdr:row>
      <xdr:rowOff>18143</xdr:rowOff>
    </xdr:to>
    <xdr:sp macro="" textlink="">
      <xdr:nvSpPr>
        <xdr:cNvPr id="543" name="フローチャート: 判断 542">
          <a:extLst>
            <a:ext uri="{FF2B5EF4-FFF2-40B4-BE49-F238E27FC236}">
              <a16:creationId xmlns:a16="http://schemas.microsoft.com/office/drawing/2014/main" id="{0C63A590-AFFC-4ED8-B9A5-5216B373D88E}"/>
            </a:ext>
          </a:extLst>
        </xdr:cNvPr>
        <xdr:cNvSpPr/>
      </xdr:nvSpPr>
      <xdr:spPr>
        <a:xfrm>
          <a:off x="13652500" y="103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24312</xdr:rowOff>
    </xdr:from>
    <xdr:to>
      <xdr:col>67</xdr:col>
      <xdr:colOff>101600</xdr:colOff>
      <xdr:row>60</xdr:row>
      <xdr:rowOff>125912</xdr:rowOff>
    </xdr:to>
    <xdr:sp macro="" textlink="">
      <xdr:nvSpPr>
        <xdr:cNvPr id="544" name="フローチャート: 判断 543">
          <a:extLst>
            <a:ext uri="{FF2B5EF4-FFF2-40B4-BE49-F238E27FC236}">
              <a16:creationId xmlns:a16="http://schemas.microsoft.com/office/drawing/2014/main" id="{798E3BD9-83DC-41A8-8250-A8BB83A4B6AA}"/>
            </a:ext>
          </a:extLst>
        </xdr:cNvPr>
        <xdr:cNvSpPr/>
      </xdr:nvSpPr>
      <xdr:spPr>
        <a:xfrm>
          <a:off x="12763500" y="1031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87E595FD-DCF7-42C2-A888-11DB2279E94E}"/>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E2B90842-7AB0-40BD-91DA-9243C16454F9}"/>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709E74C0-F366-4417-A081-A38DFFA2464D}"/>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D9EE2B81-11F4-4C87-A549-CC081A837F94}"/>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A1BA6294-11DF-4C93-95FB-FF7B97DD42D4}"/>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40640</xdr:rowOff>
    </xdr:from>
    <xdr:to>
      <xdr:col>85</xdr:col>
      <xdr:colOff>177800</xdr:colOff>
      <xdr:row>60</xdr:row>
      <xdr:rowOff>142240</xdr:rowOff>
    </xdr:to>
    <xdr:sp macro="" textlink="">
      <xdr:nvSpPr>
        <xdr:cNvPr id="550" name="楕円 549">
          <a:extLst>
            <a:ext uri="{FF2B5EF4-FFF2-40B4-BE49-F238E27FC236}">
              <a16:creationId xmlns:a16="http://schemas.microsoft.com/office/drawing/2014/main" id="{096A2E5E-BDC5-4D59-861A-EBD63555478E}"/>
            </a:ext>
          </a:extLst>
        </xdr:cNvPr>
        <xdr:cNvSpPr/>
      </xdr:nvSpPr>
      <xdr:spPr>
        <a:xfrm>
          <a:off x="16268700" y="1032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63517</xdr:rowOff>
    </xdr:from>
    <xdr:ext cx="405111" cy="259045"/>
    <xdr:sp macro="" textlink="">
      <xdr:nvSpPr>
        <xdr:cNvPr id="551" name="【学校施設】&#10;有形固定資産減価償却率該当値テキスト">
          <a:extLst>
            <a:ext uri="{FF2B5EF4-FFF2-40B4-BE49-F238E27FC236}">
              <a16:creationId xmlns:a16="http://schemas.microsoft.com/office/drawing/2014/main" id="{587ED77E-89C5-4852-99DA-BB3E3FEA34DF}"/>
            </a:ext>
          </a:extLst>
        </xdr:cNvPr>
        <xdr:cNvSpPr txBox="1"/>
      </xdr:nvSpPr>
      <xdr:spPr>
        <a:xfrm>
          <a:off x="16357600" y="10179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32476</xdr:rowOff>
    </xdr:from>
    <xdr:to>
      <xdr:col>81</xdr:col>
      <xdr:colOff>101600</xdr:colOff>
      <xdr:row>60</xdr:row>
      <xdr:rowOff>134076</xdr:rowOff>
    </xdr:to>
    <xdr:sp macro="" textlink="">
      <xdr:nvSpPr>
        <xdr:cNvPr id="552" name="楕円 551">
          <a:extLst>
            <a:ext uri="{FF2B5EF4-FFF2-40B4-BE49-F238E27FC236}">
              <a16:creationId xmlns:a16="http://schemas.microsoft.com/office/drawing/2014/main" id="{DC923A20-EBB6-4626-92C1-936C7EA9B808}"/>
            </a:ext>
          </a:extLst>
        </xdr:cNvPr>
        <xdr:cNvSpPr/>
      </xdr:nvSpPr>
      <xdr:spPr>
        <a:xfrm>
          <a:off x="15430500" y="1031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83276</xdr:rowOff>
    </xdr:from>
    <xdr:to>
      <xdr:col>85</xdr:col>
      <xdr:colOff>127000</xdr:colOff>
      <xdr:row>60</xdr:row>
      <xdr:rowOff>91440</xdr:rowOff>
    </xdr:to>
    <xdr:cxnSp macro="">
      <xdr:nvCxnSpPr>
        <xdr:cNvPr id="553" name="直線コネクタ 552">
          <a:extLst>
            <a:ext uri="{FF2B5EF4-FFF2-40B4-BE49-F238E27FC236}">
              <a16:creationId xmlns:a16="http://schemas.microsoft.com/office/drawing/2014/main" id="{A2E576FE-D1BB-434D-9B0C-E5142892C344}"/>
            </a:ext>
          </a:extLst>
        </xdr:cNvPr>
        <xdr:cNvCxnSpPr/>
      </xdr:nvCxnSpPr>
      <xdr:spPr>
        <a:xfrm>
          <a:off x="15481300" y="10370276"/>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168003</xdr:rowOff>
    </xdr:from>
    <xdr:to>
      <xdr:col>76</xdr:col>
      <xdr:colOff>165100</xdr:colOff>
      <xdr:row>60</xdr:row>
      <xdr:rowOff>98153</xdr:rowOff>
    </xdr:to>
    <xdr:sp macro="" textlink="">
      <xdr:nvSpPr>
        <xdr:cNvPr id="554" name="楕円 553">
          <a:extLst>
            <a:ext uri="{FF2B5EF4-FFF2-40B4-BE49-F238E27FC236}">
              <a16:creationId xmlns:a16="http://schemas.microsoft.com/office/drawing/2014/main" id="{5065D2C3-29E0-4F9F-B64F-276A942498B5}"/>
            </a:ext>
          </a:extLst>
        </xdr:cNvPr>
        <xdr:cNvSpPr/>
      </xdr:nvSpPr>
      <xdr:spPr>
        <a:xfrm>
          <a:off x="14541500" y="1028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47353</xdr:rowOff>
    </xdr:from>
    <xdr:to>
      <xdr:col>81</xdr:col>
      <xdr:colOff>50800</xdr:colOff>
      <xdr:row>60</xdr:row>
      <xdr:rowOff>83276</xdr:rowOff>
    </xdr:to>
    <xdr:cxnSp macro="">
      <xdr:nvCxnSpPr>
        <xdr:cNvPr id="555" name="直線コネクタ 554">
          <a:extLst>
            <a:ext uri="{FF2B5EF4-FFF2-40B4-BE49-F238E27FC236}">
              <a16:creationId xmlns:a16="http://schemas.microsoft.com/office/drawing/2014/main" id="{580824D6-DD24-4631-A5CB-861065E8757A}"/>
            </a:ext>
          </a:extLst>
        </xdr:cNvPr>
        <xdr:cNvCxnSpPr/>
      </xdr:nvCxnSpPr>
      <xdr:spPr>
        <a:xfrm>
          <a:off x="14592300" y="1033435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130447</xdr:rowOff>
    </xdr:from>
    <xdr:to>
      <xdr:col>72</xdr:col>
      <xdr:colOff>38100</xdr:colOff>
      <xdr:row>60</xdr:row>
      <xdr:rowOff>60597</xdr:rowOff>
    </xdr:to>
    <xdr:sp macro="" textlink="">
      <xdr:nvSpPr>
        <xdr:cNvPr id="556" name="楕円 555">
          <a:extLst>
            <a:ext uri="{FF2B5EF4-FFF2-40B4-BE49-F238E27FC236}">
              <a16:creationId xmlns:a16="http://schemas.microsoft.com/office/drawing/2014/main" id="{2E4516CC-9F9C-4564-9B90-32626348124F}"/>
            </a:ext>
          </a:extLst>
        </xdr:cNvPr>
        <xdr:cNvSpPr/>
      </xdr:nvSpPr>
      <xdr:spPr>
        <a:xfrm>
          <a:off x="13652500" y="10245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9797</xdr:rowOff>
    </xdr:from>
    <xdr:to>
      <xdr:col>76</xdr:col>
      <xdr:colOff>114300</xdr:colOff>
      <xdr:row>60</xdr:row>
      <xdr:rowOff>47353</xdr:rowOff>
    </xdr:to>
    <xdr:cxnSp macro="">
      <xdr:nvCxnSpPr>
        <xdr:cNvPr id="557" name="直線コネクタ 556">
          <a:extLst>
            <a:ext uri="{FF2B5EF4-FFF2-40B4-BE49-F238E27FC236}">
              <a16:creationId xmlns:a16="http://schemas.microsoft.com/office/drawing/2014/main" id="{8012843A-CC1C-45DC-BEC0-F5DAF7A6A2B4}"/>
            </a:ext>
          </a:extLst>
        </xdr:cNvPr>
        <xdr:cNvCxnSpPr/>
      </xdr:nvCxnSpPr>
      <xdr:spPr>
        <a:xfrm>
          <a:off x="13703300" y="10296797"/>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89626</xdr:rowOff>
    </xdr:from>
    <xdr:to>
      <xdr:col>67</xdr:col>
      <xdr:colOff>101600</xdr:colOff>
      <xdr:row>60</xdr:row>
      <xdr:rowOff>19776</xdr:rowOff>
    </xdr:to>
    <xdr:sp macro="" textlink="">
      <xdr:nvSpPr>
        <xdr:cNvPr id="558" name="楕円 557">
          <a:extLst>
            <a:ext uri="{FF2B5EF4-FFF2-40B4-BE49-F238E27FC236}">
              <a16:creationId xmlns:a16="http://schemas.microsoft.com/office/drawing/2014/main" id="{C5EC5B99-C827-4A3B-9202-59E5D4F9389B}"/>
            </a:ext>
          </a:extLst>
        </xdr:cNvPr>
        <xdr:cNvSpPr/>
      </xdr:nvSpPr>
      <xdr:spPr>
        <a:xfrm>
          <a:off x="12763500" y="1020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140426</xdr:rowOff>
    </xdr:from>
    <xdr:to>
      <xdr:col>71</xdr:col>
      <xdr:colOff>177800</xdr:colOff>
      <xdr:row>60</xdr:row>
      <xdr:rowOff>9797</xdr:rowOff>
    </xdr:to>
    <xdr:cxnSp macro="">
      <xdr:nvCxnSpPr>
        <xdr:cNvPr id="559" name="直線コネクタ 558">
          <a:extLst>
            <a:ext uri="{FF2B5EF4-FFF2-40B4-BE49-F238E27FC236}">
              <a16:creationId xmlns:a16="http://schemas.microsoft.com/office/drawing/2014/main" id="{F321F2D6-1104-4C76-BC6E-58115ED63ADF}"/>
            </a:ext>
          </a:extLst>
        </xdr:cNvPr>
        <xdr:cNvCxnSpPr/>
      </xdr:nvCxnSpPr>
      <xdr:spPr>
        <a:xfrm>
          <a:off x="12814300" y="10255976"/>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54990</xdr:rowOff>
    </xdr:from>
    <xdr:ext cx="405111" cy="259045"/>
    <xdr:sp macro="" textlink="">
      <xdr:nvSpPr>
        <xdr:cNvPr id="560" name="n_1aveValue【学校施設】&#10;有形固定資産減価償却率">
          <a:extLst>
            <a:ext uri="{FF2B5EF4-FFF2-40B4-BE49-F238E27FC236}">
              <a16:creationId xmlns:a16="http://schemas.microsoft.com/office/drawing/2014/main" id="{AAA62C21-93A7-43FA-B937-7E64F5BEB149}"/>
            </a:ext>
          </a:extLst>
        </xdr:cNvPr>
        <xdr:cNvSpPr txBox="1"/>
      </xdr:nvSpPr>
      <xdr:spPr>
        <a:xfrm>
          <a:off x="15266044" y="1051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15801</xdr:rowOff>
    </xdr:from>
    <xdr:ext cx="405111" cy="259045"/>
    <xdr:sp macro="" textlink="">
      <xdr:nvSpPr>
        <xdr:cNvPr id="561" name="n_2aveValue【学校施設】&#10;有形固定資産減価償却率">
          <a:extLst>
            <a:ext uri="{FF2B5EF4-FFF2-40B4-BE49-F238E27FC236}">
              <a16:creationId xmlns:a16="http://schemas.microsoft.com/office/drawing/2014/main" id="{4E459B67-1649-408E-8B17-45F9B7E3FC14}"/>
            </a:ext>
          </a:extLst>
        </xdr:cNvPr>
        <xdr:cNvSpPr txBox="1"/>
      </xdr:nvSpPr>
      <xdr:spPr>
        <a:xfrm>
          <a:off x="14389744" y="1047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9270</xdr:rowOff>
    </xdr:from>
    <xdr:ext cx="405111" cy="259045"/>
    <xdr:sp macro="" textlink="">
      <xdr:nvSpPr>
        <xdr:cNvPr id="562" name="n_3aveValue【学校施設】&#10;有形固定資産減価償却率">
          <a:extLst>
            <a:ext uri="{FF2B5EF4-FFF2-40B4-BE49-F238E27FC236}">
              <a16:creationId xmlns:a16="http://schemas.microsoft.com/office/drawing/2014/main" id="{8AAC1573-1591-478E-8C85-C18030709B8E}"/>
            </a:ext>
          </a:extLst>
        </xdr:cNvPr>
        <xdr:cNvSpPr txBox="1"/>
      </xdr:nvSpPr>
      <xdr:spPr>
        <a:xfrm>
          <a:off x="13500744" y="1046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117039</xdr:rowOff>
    </xdr:from>
    <xdr:ext cx="405111" cy="259045"/>
    <xdr:sp macro="" textlink="">
      <xdr:nvSpPr>
        <xdr:cNvPr id="563" name="n_4aveValue【学校施設】&#10;有形固定資産減価償却率">
          <a:extLst>
            <a:ext uri="{FF2B5EF4-FFF2-40B4-BE49-F238E27FC236}">
              <a16:creationId xmlns:a16="http://schemas.microsoft.com/office/drawing/2014/main" id="{4D25A94E-22CC-40FF-B2AB-50925A8CB6E3}"/>
            </a:ext>
          </a:extLst>
        </xdr:cNvPr>
        <xdr:cNvSpPr txBox="1"/>
      </xdr:nvSpPr>
      <xdr:spPr>
        <a:xfrm>
          <a:off x="12611744" y="1040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150603</xdr:rowOff>
    </xdr:from>
    <xdr:ext cx="405111" cy="259045"/>
    <xdr:sp macro="" textlink="">
      <xdr:nvSpPr>
        <xdr:cNvPr id="564" name="n_1mainValue【学校施設】&#10;有形固定資産減価償却率">
          <a:extLst>
            <a:ext uri="{FF2B5EF4-FFF2-40B4-BE49-F238E27FC236}">
              <a16:creationId xmlns:a16="http://schemas.microsoft.com/office/drawing/2014/main" id="{BEFD5F6E-60A7-4A7A-B125-2F6A42344685}"/>
            </a:ext>
          </a:extLst>
        </xdr:cNvPr>
        <xdr:cNvSpPr txBox="1"/>
      </xdr:nvSpPr>
      <xdr:spPr>
        <a:xfrm>
          <a:off x="15266044" y="10094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114680</xdr:rowOff>
    </xdr:from>
    <xdr:ext cx="405111" cy="259045"/>
    <xdr:sp macro="" textlink="">
      <xdr:nvSpPr>
        <xdr:cNvPr id="565" name="n_2mainValue【学校施設】&#10;有形固定資産減価償却率">
          <a:extLst>
            <a:ext uri="{FF2B5EF4-FFF2-40B4-BE49-F238E27FC236}">
              <a16:creationId xmlns:a16="http://schemas.microsoft.com/office/drawing/2014/main" id="{AD7A6CFF-4ED7-49D7-AF0C-0BA2DE41E611}"/>
            </a:ext>
          </a:extLst>
        </xdr:cNvPr>
        <xdr:cNvSpPr txBox="1"/>
      </xdr:nvSpPr>
      <xdr:spPr>
        <a:xfrm>
          <a:off x="14389744" y="10058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77124</xdr:rowOff>
    </xdr:from>
    <xdr:ext cx="405111" cy="259045"/>
    <xdr:sp macro="" textlink="">
      <xdr:nvSpPr>
        <xdr:cNvPr id="566" name="n_3mainValue【学校施設】&#10;有形固定資産減価償却率">
          <a:extLst>
            <a:ext uri="{FF2B5EF4-FFF2-40B4-BE49-F238E27FC236}">
              <a16:creationId xmlns:a16="http://schemas.microsoft.com/office/drawing/2014/main" id="{09216E16-09A7-483A-94DC-DD6AA37CCC9A}"/>
            </a:ext>
          </a:extLst>
        </xdr:cNvPr>
        <xdr:cNvSpPr txBox="1"/>
      </xdr:nvSpPr>
      <xdr:spPr>
        <a:xfrm>
          <a:off x="13500744" y="10021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36303</xdr:rowOff>
    </xdr:from>
    <xdr:ext cx="405111" cy="259045"/>
    <xdr:sp macro="" textlink="">
      <xdr:nvSpPr>
        <xdr:cNvPr id="567" name="n_4mainValue【学校施設】&#10;有形固定資産減価償却率">
          <a:extLst>
            <a:ext uri="{FF2B5EF4-FFF2-40B4-BE49-F238E27FC236}">
              <a16:creationId xmlns:a16="http://schemas.microsoft.com/office/drawing/2014/main" id="{BD501B07-7377-44B8-912F-96EEEA5024DC}"/>
            </a:ext>
          </a:extLst>
        </xdr:cNvPr>
        <xdr:cNvSpPr txBox="1"/>
      </xdr:nvSpPr>
      <xdr:spPr>
        <a:xfrm>
          <a:off x="12611744" y="9980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8" name="正方形/長方形 567">
          <a:extLst>
            <a:ext uri="{FF2B5EF4-FFF2-40B4-BE49-F238E27FC236}">
              <a16:creationId xmlns:a16="http://schemas.microsoft.com/office/drawing/2014/main" id="{2B20EEEA-197D-4E7C-8894-3C7E5692767D}"/>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9" name="正方形/長方形 568">
          <a:extLst>
            <a:ext uri="{FF2B5EF4-FFF2-40B4-BE49-F238E27FC236}">
              <a16:creationId xmlns:a16="http://schemas.microsoft.com/office/drawing/2014/main" id="{86105B33-F937-4A46-8A2E-151EC31F613A}"/>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0" name="正方形/長方形 569">
          <a:extLst>
            <a:ext uri="{FF2B5EF4-FFF2-40B4-BE49-F238E27FC236}">
              <a16:creationId xmlns:a16="http://schemas.microsoft.com/office/drawing/2014/main" id="{64B9F560-7E41-4EEE-8146-070B274C92A8}"/>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1" name="正方形/長方形 570">
          <a:extLst>
            <a:ext uri="{FF2B5EF4-FFF2-40B4-BE49-F238E27FC236}">
              <a16:creationId xmlns:a16="http://schemas.microsoft.com/office/drawing/2014/main" id="{81B817AB-9361-4981-934C-0AA94FB0BC6C}"/>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2" name="正方形/長方形 571">
          <a:extLst>
            <a:ext uri="{FF2B5EF4-FFF2-40B4-BE49-F238E27FC236}">
              <a16:creationId xmlns:a16="http://schemas.microsoft.com/office/drawing/2014/main" id="{F13BC966-FF3F-4FA1-82C6-A08F86646175}"/>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3" name="正方形/長方形 572">
          <a:extLst>
            <a:ext uri="{FF2B5EF4-FFF2-40B4-BE49-F238E27FC236}">
              <a16:creationId xmlns:a16="http://schemas.microsoft.com/office/drawing/2014/main" id="{88386B38-CF5D-41C8-A7D1-B0F1259D48AF}"/>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4" name="正方形/長方形 573">
          <a:extLst>
            <a:ext uri="{FF2B5EF4-FFF2-40B4-BE49-F238E27FC236}">
              <a16:creationId xmlns:a16="http://schemas.microsoft.com/office/drawing/2014/main" id="{84D6EB42-55E4-4B6A-8067-886E557D73AB}"/>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5" name="正方形/長方形 574">
          <a:extLst>
            <a:ext uri="{FF2B5EF4-FFF2-40B4-BE49-F238E27FC236}">
              <a16:creationId xmlns:a16="http://schemas.microsoft.com/office/drawing/2014/main" id="{168AB5A1-996D-4627-B08E-84D268B8943D}"/>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6" name="テキスト ボックス 575">
          <a:extLst>
            <a:ext uri="{FF2B5EF4-FFF2-40B4-BE49-F238E27FC236}">
              <a16:creationId xmlns:a16="http://schemas.microsoft.com/office/drawing/2014/main" id="{C056B4F7-1CFC-40D5-B84B-E7749590F56E}"/>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7" name="直線コネクタ 576">
          <a:extLst>
            <a:ext uri="{FF2B5EF4-FFF2-40B4-BE49-F238E27FC236}">
              <a16:creationId xmlns:a16="http://schemas.microsoft.com/office/drawing/2014/main" id="{2A0ED36D-BC5E-43BD-ABCB-C1E3C29428D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8" name="直線コネクタ 577">
          <a:extLst>
            <a:ext uri="{FF2B5EF4-FFF2-40B4-BE49-F238E27FC236}">
              <a16:creationId xmlns:a16="http://schemas.microsoft.com/office/drawing/2014/main" id="{30DDA1B8-FED8-465D-B2C5-635CA090F457}"/>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9" name="テキスト ボックス 578">
          <a:extLst>
            <a:ext uri="{FF2B5EF4-FFF2-40B4-BE49-F238E27FC236}">
              <a16:creationId xmlns:a16="http://schemas.microsoft.com/office/drawing/2014/main" id="{E941C880-23C7-4A8C-9A1B-1D9F3F8B7B6F}"/>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0" name="直線コネクタ 579">
          <a:extLst>
            <a:ext uri="{FF2B5EF4-FFF2-40B4-BE49-F238E27FC236}">
              <a16:creationId xmlns:a16="http://schemas.microsoft.com/office/drawing/2014/main" id="{CC9F3637-5B6B-4962-8ABE-90777335BD6D}"/>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1" name="テキスト ボックス 580">
          <a:extLst>
            <a:ext uri="{FF2B5EF4-FFF2-40B4-BE49-F238E27FC236}">
              <a16:creationId xmlns:a16="http://schemas.microsoft.com/office/drawing/2014/main" id="{FED65E6F-D25A-4847-A493-AEBE53D78644}"/>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2" name="直線コネクタ 581">
          <a:extLst>
            <a:ext uri="{FF2B5EF4-FFF2-40B4-BE49-F238E27FC236}">
              <a16:creationId xmlns:a16="http://schemas.microsoft.com/office/drawing/2014/main" id="{D993ED79-096C-4B38-8D4B-90919385EF75}"/>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3" name="テキスト ボックス 582">
          <a:extLst>
            <a:ext uri="{FF2B5EF4-FFF2-40B4-BE49-F238E27FC236}">
              <a16:creationId xmlns:a16="http://schemas.microsoft.com/office/drawing/2014/main" id="{9A348144-24B3-4490-80E7-6B4676A3A799}"/>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4" name="直線コネクタ 583">
          <a:extLst>
            <a:ext uri="{FF2B5EF4-FFF2-40B4-BE49-F238E27FC236}">
              <a16:creationId xmlns:a16="http://schemas.microsoft.com/office/drawing/2014/main" id="{38225B56-7257-4776-B99E-F4C993934D42}"/>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5" name="テキスト ボックス 584">
          <a:extLst>
            <a:ext uri="{FF2B5EF4-FFF2-40B4-BE49-F238E27FC236}">
              <a16:creationId xmlns:a16="http://schemas.microsoft.com/office/drawing/2014/main" id="{B3650D65-0C83-428E-AD6C-DA17FA826034}"/>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6" name="直線コネクタ 585">
          <a:extLst>
            <a:ext uri="{FF2B5EF4-FFF2-40B4-BE49-F238E27FC236}">
              <a16:creationId xmlns:a16="http://schemas.microsoft.com/office/drawing/2014/main" id="{4232F3A1-6190-4E0C-938A-EB933202E15A}"/>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7" name="テキスト ボックス 586">
          <a:extLst>
            <a:ext uri="{FF2B5EF4-FFF2-40B4-BE49-F238E27FC236}">
              <a16:creationId xmlns:a16="http://schemas.microsoft.com/office/drawing/2014/main" id="{48342133-BC31-4917-A910-184B1B279764}"/>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8" name="直線コネクタ 587">
          <a:extLst>
            <a:ext uri="{FF2B5EF4-FFF2-40B4-BE49-F238E27FC236}">
              <a16:creationId xmlns:a16="http://schemas.microsoft.com/office/drawing/2014/main" id="{47BAFBA1-E2C2-498D-ADD9-0600F3C333FE}"/>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9" name="テキスト ボックス 588">
          <a:extLst>
            <a:ext uri="{FF2B5EF4-FFF2-40B4-BE49-F238E27FC236}">
              <a16:creationId xmlns:a16="http://schemas.microsoft.com/office/drawing/2014/main" id="{621443E7-56D6-4E1E-A1A8-8529168233EC}"/>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0" name="【学校施設】&#10;一人当たり面積グラフ枠">
          <a:extLst>
            <a:ext uri="{FF2B5EF4-FFF2-40B4-BE49-F238E27FC236}">
              <a16:creationId xmlns:a16="http://schemas.microsoft.com/office/drawing/2014/main" id="{AF49F821-5059-45FC-8C50-6F02EDBF3534}"/>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118491</xdr:rowOff>
    </xdr:from>
    <xdr:to>
      <xdr:col>116</xdr:col>
      <xdr:colOff>62864</xdr:colOff>
      <xdr:row>63</xdr:row>
      <xdr:rowOff>72199</xdr:rowOff>
    </xdr:to>
    <xdr:cxnSp macro="">
      <xdr:nvCxnSpPr>
        <xdr:cNvPr id="591" name="直線コネクタ 590">
          <a:extLst>
            <a:ext uri="{FF2B5EF4-FFF2-40B4-BE49-F238E27FC236}">
              <a16:creationId xmlns:a16="http://schemas.microsoft.com/office/drawing/2014/main" id="{2535CAEF-B55D-4BA2-AC62-2BA237A364C3}"/>
            </a:ext>
          </a:extLst>
        </xdr:cNvPr>
        <xdr:cNvCxnSpPr/>
      </xdr:nvCxnSpPr>
      <xdr:spPr>
        <a:xfrm flipV="1">
          <a:off x="22160864" y="9719691"/>
          <a:ext cx="0" cy="11538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76026</xdr:rowOff>
    </xdr:from>
    <xdr:ext cx="469744" cy="259045"/>
    <xdr:sp macro="" textlink="">
      <xdr:nvSpPr>
        <xdr:cNvPr id="592" name="【学校施設】&#10;一人当たり面積最小値テキスト">
          <a:extLst>
            <a:ext uri="{FF2B5EF4-FFF2-40B4-BE49-F238E27FC236}">
              <a16:creationId xmlns:a16="http://schemas.microsoft.com/office/drawing/2014/main" id="{035DCEEB-C881-41DC-8B85-C5648D05C151}"/>
            </a:ext>
          </a:extLst>
        </xdr:cNvPr>
        <xdr:cNvSpPr txBox="1"/>
      </xdr:nvSpPr>
      <xdr:spPr>
        <a:xfrm>
          <a:off x="22199600" y="10877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72199</xdr:rowOff>
    </xdr:from>
    <xdr:to>
      <xdr:col>116</xdr:col>
      <xdr:colOff>152400</xdr:colOff>
      <xdr:row>63</xdr:row>
      <xdr:rowOff>72199</xdr:rowOff>
    </xdr:to>
    <xdr:cxnSp macro="">
      <xdr:nvCxnSpPr>
        <xdr:cNvPr id="593" name="直線コネクタ 592">
          <a:extLst>
            <a:ext uri="{FF2B5EF4-FFF2-40B4-BE49-F238E27FC236}">
              <a16:creationId xmlns:a16="http://schemas.microsoft.com/office/drawing/2014/main" id="{975FDE92-F3DE-4B63-B694-22A10F36D7A1}"/>
            </a:ext>
          </a:extLst>
        </xdr:cNvPr>
        <xdr:cNvCxnSpPr/>
      </xdr:nvCxnSpPr>
      <xdr:spPr>
        <a:xfrm>
          <a:off x="22072600" y="10873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65168</xdr:rowOff>
    </xdr:from>
    <xdr:ext cx="469744" cy="259045"/>
    <xdr:sp macro="" textlink="">
      <xdr:nvSpPr>
        <xdr:cNvPr id="594" name="【学校施設】&#10;一人当たり面積最大値テキスト">
          <a:extLst>
            <a:ext uri="{FF2B5EF4-FFF2-40B4-BE49-F238E27FC236}">
              <a16:creationId xmlns:a16="http://schemas.microsoft.com/office/drawing/2014/main" id="{EA3B8078-BFDC-467E-AFB7-DFCDF20ED38C}"/>
            </a:ext>
          </a:extLst>
        </xdr:cNvPr>
        <xdr:cNvSpPr txBox="1"/>
      </xdr:nvSpPr>
      <xdr:spPr>
        <a:xfrm>
          <a:off x="22199600" y="9494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118491</xdr:rowOff>
    </xdr:from>
    <xdr:to>
      <xdr:col>116</xdr:col>
      <xdr:colOff>152400</xdr:colOff>
      <xdr:row>56</xdr:row>
      <xdr:rowOff>118491</xdr:rowOff>
    </xdr:to>
    <xdr:cxnSp macro="">
      <xdr:nvCxnSpPr>
        <xdr:cNvPr id="595" name="直線コネクタ 594">
          <a:extLst>
            <a:ext uri="{FF2B5EF4-FFF2-40B4-BE49-F238E27FC236}">
              <a16:creationId xmlns:a16="http://schemas.microsoft.com/office/drawing/2014/main" id="{5AA3AEED-3CD7-4F2A-9727-092C9BC8CA2F}"/>
            </a:ext>
          </a:extLst>
        </xdr:cNvPr>
        <xdr:cNvCxnSpPr/>
      </xdr:nvCxnSpPr>
      <xdr:spPr>
        <a:xfrm>
          <a:off x="22072600" y="9719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70121</xdr:rowOff>
    </xdr:from>
    <xdr:ext cx="469744" cy="259045"/>
    <xdr:sp macro="" textlink="">
      <xdr:nvSpPr>
        <xdr:cNvPr id="596" name="【学校施設】&#10;一人当たり面積平均値テキスト">
          <a:extLst>
            <a:ext uri="{FF2B5EF4-FFF2-40B4-BE49-F238E27FC236}">
              <a16:creationId xmlns:a16="http://schemas.microsoft.com/office/drawing/2014/main" id="{7B2CBAE9-079F-4589-B166-1FE0DB07C86E}"/>
            </a:ext>
          </a:extLst>
        </xdr:cNvPr>
        <xdr:cNvSpPr txBox="1"/>
      </xdr:nvSpPr>
      <xdr:spPr>
        <a:xfrm>
          <a:off x="22199600" y="105285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91694</xdr:rowOff>
    </xdr:from>
    <xdr:to>
      <xdr:col>116</xdr:col>
      <xdr:colOff>114300</xdr:colOff>
      <xdr:row>62</xdr:row>
      <xdr:rowOff>21844</xdr:rowOff>
    </xdr:to>
    <xdr:sp macro="" textlink="">
      <xdr:nvSpPr>
        <xdr:cNvPr id="597" name="フローチャート: 判断 596">
          <a:extLst>
            <a:ext uri="{FF2B5EF4-FFF2-40B4-BE49-F238E27FC236}">
              <a16:creationId xmlns:a16="http://schemas.microsoft.com/office/drawing/2014/main" id="{42E974B3-8FD5-4E47-8CF1-DCC2A3DFC570}"/>
            </a:ext>
          </a:extLst>
        </xdr:cNvPr>
        <xdr:cNvSpPr/>
      </xdr:nvSpPr>
      <xdr:spPr>
        <a:xfrm>
          <a:off x="22110700" y="10550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110554</xdr:rowOff>
    </xdr:from>
    <xdr:to>
      <xdr:col>112</xdr:col>
      <xdr:colOff>38100</xdr:colOff>
      <xdr:row>62</xdr:row>
      <xdr:rowOff>40704</xdr:rowOff>
    </xdr:to>
    <xdr:sp macro="" textlink="">
      <xdr:nvSpPr>
        <xdr:cNvPr id="598" name="フローチャート: 判断 597">
          <a:extLst>
            <a:ext uri="{FF2B5EF4-FFF2-40B4-BE49-F238E27FC236}">
              <a16:creationId xmlns:a16="http://schemas.microsoft.com/office/drawing/2014/main" id="{05A3AF28-1B8D-41D0-8EDF-D68338A39B51}"/>
            </a:ext>
          </a:extLst>
        </xdr:cNvPr>
        <xdr:cNvSpPr/>
      </xdr:nvSpPr>
      <xdr:spPr>
        <a:xfrm>
          <a:off x="21272500" y="10569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93218</xdr:rowOff>
    </xdr:from>
    <xdr:to>
      <xdr:col>107</xdr:col>
      <xdr:colOff>101600</xdr:colOff>
      <xdr:row>62</xdr:row>
      <xdr:rowOff>23368</xdr:rowOff>
    </xdr:to>
    <xdr:sp macro="" textlink="">
      <xdr:nvSpPr>
        <xdr:cNvPr id="599" name="フローチャート: 判断 598">
          <a:extLst>
            <a:ext uri="{FF2B5EF4-FFF2-40B4-BE49-F238E27FC236}">
              <a16:creationId xmlns:a16="http://schemas.microsoft.com/office/drawing/2014/main" id="{7892C879-C7F7-41B9-93C3-5D7FAB1072D5}"/>
            </a:ext>
          </a:extLst>
        </xdr:cNvPr>
        <xdr:cNvSpPr/>
      </xdr:nvSpPr>
      <xdr:spPr>
        <a:xfrm>
          <a:off x="20383500" y="1055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95123</xdr:rowOff>
    </xdr:from>
    <xdr:to>
      <xdr:col>102</xdr:col>
      <xdr:colOff>165100</xdr:colOff>
      <xdr:row>62</xdr:row>
      <xdr:rowOff>25273</xdr:rowOff>
    </xdr:to>
    <xdr:sp macro="" textlink="">
      <xdr:nvSpPr>
        <xdr:cNvPr id="600" name="フローチャート: 判断 599">
          <a:extLst>
            <a:ext uri="{FF2B5EF4-FFF2-40B4-BE49-F238E27FC236}">
              <a16:creationId xmlns:a16="http://schemas.microsoft.com/office/drawing/2014/main" id="{8763D278-4224-4745-9033-7B3ABB14EBD9}"/>
            </a:ext>
          </a:extLst>
        </xdr:cNvPr>
        <xdr:cNvSpPr/>
      </xdr:nvSpPr>
      <xdr:spPr>
        <a:xfrm>
          <a:off x="19494500" y="1055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89027</xdr:rowOff>
    </xdr:from>
    <xdr:to>
      <xdr:col>98</xdr:col>
      <xdr:colOff>38100</xdr:colOff>
      <xdr:row>62</xdr:row>
      <xdr:rowOff>19177</xdr:rowOff>
    </xdr:to>
    <xdr:sp macro="" textlink="">
      <xdr:nvSpPr>
        <xdr:cNvPr id="601" name="フローチャート: 判断 600">
          <a:extLst>
            <a:ext uri="{FF2B5EF4-FFF2-40B4-BE49-F238E27FC236}">
              <a16:creationId xmlns:a16="http://schemas.microsoft.com/office/drawing/2014/main" id="{2E9C1AFF-CEC9-455E-ADA8-B5C2CCD06F30}"/>
            </a:ext>
          </a:extLst>
        </xdr:cNvPr>
        <xdr:cNvSpPr/>
      </xdr:nvSpPr>
      <xdr:spPr>
        <a:xfrm>
          <a:off x="18605500" y="1054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C8FEC1B9-1486-4AC4-8BE1-37B914941FFE}"/>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3BC28D9D-2AC7-409D-A849-D99A5CF831B3}"/>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63022221-D9B1-416A-984F-0AD64E7AA60B}"/>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1CFDC6C1-C3BC-4D42-A4E1-87203F109F0C}"/>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9D8A8A69-BDB4-4353-A20D-7CF4227AC701}"/>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86741</xdr:rowOff>
    </xdr:from>
    <xdr:to>
      <xdr:col>116</xdr:col>
      <xdr:colOff>114300</xdr:colOff>
      <xdr:row>62</xdr:row>
      <xdr:rowOff>16891</xdr:rowOff>
    </xdr:to>
    <xdr:sp macro="" textlink="">
      <xdr:nvSpPr>
        <xdr:cNvPr id="607" name="楕円 606">
          <a:extLst>
            <a:ext uri="{FF2B5EF4-FFF2-40B4-BE49-F238E27FC236}">
              <a16:creationId xmlns:a16="http://schemas.microsoft.com/office/drawing/2014/main" id="{32EC1270-1AFB-4268-B0A7-7360E4670063}"/>
            </a:ext>
          </a:extLst>
        </xdr:cNvPr>
        <xdr:cNvSpPr/>
      </xdr:nvSpPr>
      <xdr:spPr>
        <a:xfrm>
          <a:off x="22110700" y="10545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109618</xdr:rowOff>
    </xdr:from>
    <xdr:ext cx="469744" cy="259045"/>
    <xdr:sp macro="" textlink="">
      <xdr:nvSpPr>
        <xdr:cNvPr id="608" name="【学校施設】&#10;一人当たり面積該当値テキスト">
          <a:extLst>
            <a:ext uri="{FF2B5EF4-FFF2-40B4-BE49-F238E27FC236}">
              <a16:creationId xmlns:a16="http://schemas.microsoft.com/office/drawing/2014/main" id="{A02CF9AD-DE04-40EE-94F7-5D75802124D0}"/>
            </a:ext>
          </a:extLst>
        </xdr:cNvPr>
        <xdr:cNvSpPr txBox="1"/>
      </xdr:nvSpPr>
      <xdr:spPr>
        <a:xfrm>
          <a:off x="22199600" y="10396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82359</xdr:rowOff>
    </xdr:from>
    <xdr:to>
      <xdr:col>112</xdr:col>
      <xdr:colOff>38100</xdr:colOff>
      <xdr:row>62</xdr:row>
      <xdr:rowOff>12509</xdr:rowOff>
    </xdr:to>
    <xdr:sp macro="" textlink="">
      <xdr:nvSpPr>
        <xdr:cNvPr id="609" name="楕円 608">
          <a:extLst>
            <a:ext uri="{FF2B5EF4-FFF2-40B4-BE49-F238E27FC236}">
              <a16:creationId xmlns:a16="http://schemas.microsoft.com/office/drawing/2014/main" id="{F4831E9B-E61A-49DA-8A3D-6F4E717C6CF1}"/>
            </a:ext>
          </a:extLst>
        </xdr:cNvPr>
        <xdr:cNvSpPr/>
      </xdr:nvSpPr>
      <xdr:spPr>
        <a:xfrm>
          <a:off x="21272500" y="10540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133159</xdr:rowOff>
    </xdr:from>
    <xdr:to>
      <xdr:col>116</xdr:col>
      <xdr:colOff>63500</xdr:colOff>
      <xdr:row>61</xdr:row>
      <xdr:rowOff>137541</xdr:rowOff>
    </xdr:to>
    <xdr:cxnSp macro="">
      <xdr:nvCxnSpPr>
        <xdr:cNvPr id="610" name="直線コネクタ 609">
          <a:extLst>
            <a:ext uri="{FF2B5EF4-FFF2-40B4-BE49-F238E27FC236}">
              <a16:creationId xmlns:a16="http://schemas.microsoft.com/office/drawing/2014/main" id="{4AC80F88-2760-4F2D-9B13-F63BB509450D}"/>
            </a:ext>
          </a:extLst>
        </xdr:cNvPr>
        <xdr:cNvCxnSpPr/>
      </xdr:nvCxnSpPr>
      <xdr:spPr>
        <a:xfrm>
          <a:off x="21323300" y="10591609"/>
          <a:ext cx="838200" cy="4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86169</xdr:rowOff>
    </xdr:from>
    <xdr:to>
      <xdr:col>107</xdr:col>
      <xdr:colOff>101600</xdr:colOff>
      <xdr:row>62</xdr:row>
      <xdr:rowOff>16319</xdr:rowOff>
    </xdr:to>
    <xdr:sp macro="" textlink="">
      <xdr:nvSpPr>
        <xdr:cNvPr id="611" name="楕円 610">
          <a:extLst>
            <a:ext uri="{FF2B5EF4-FFF2-40B4-BE49-F238E27FC236}">
              <a16:creationId xmlns:a16="http://schemas.microsoft.com/office/drawing/2014/main" id="{61016F40-B76B-42DA-92F0-BCFEC4C41187}"/>
            </a:ext>
          </a:extLst>
        </xdr:cNvPr>
        <xdr:cNvSpPr/>
      </xdr:nvSpPr>
      <xdr:spPr>
        <a:xfrm>
          <a:off x="20383500" y="10544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133159</xdr:rowOff>
    </xdr:from>
    <xdr:to>
      <xdr:col>111</xdr:col>
      <xdr:colOff>177800</xdr:colOff>
      <xdr:row>61</xdr:row>
      <xdr:rowOff>136969</xdr:rowOff>
    </xdr:to>
    <xdr:cxnSp macro="">
      <xdr:nvCxnSpPr>
        <xdr:cNvPr id="612" name="直線コネクタ 611">
          <a:extLst>
            <a:ext uri="{FF2B5EF4-FFF2-40B4-BE49-F238E27FC236}">
              <a16:creationId xmlns:a16="http://schemas.microsoft.com/office/drawing/2014/main" id="{67AF5E1F-B7F3-4D60-805E-B3BAF0920718}"/>
            </a:ext>
          </a:extLst>
        </xdr:cNvPr>
        <xdr:cNvCxnSpPr/>
      </xdr:nvCxnSpPr>
      <xdr:spPr>
        <a:xfrm flipV="1">
          <a:off x="20434300" y="10591609"/>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112649</xdr:rowOff>
    </xdr:from>
    <xdr:to>
      <xdr:col>102</xdr:col>
      <xdr:colOff>165100</xdr:colOff>
      <xdr:row>61</xdr:row>
      <xdr:rowOff>42799</xdr:rowOff>
    </xdr:to>
    <xdr:sp macro="" textlink="">
      <xdr:nvSpPr>
        <xdr:cNvPr id="613" name="楕円 612">
          <a:extLst>
            <a:ext uri="{FF2B5EF4-FFF2-40B4-BE49-F238E27FC236}">
              <a16:creationId xmlns:a16="http://schemas.microsoft.com/office/drawing/2014/main" id="{D31FD4D9-B6B3-4D91-8EFF-0240D282E94D}"/>
            </a:ext>
          </a:extLst>
        </xdr:cNvPr>
        <xdr:cNvSpPr/>
      </xdr:nvSpPr>
      <xdr:spPr>
        <a:xfrm>
          <a:off x="19494500" y="1039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163449</xdr:rowOff>
    </xdr:from>
    <xdr:to>
      <xdr:col>107</xdr:col>
      <xdr:colOff>50800</xdr:colOff>
      <xdr:row>61</xdr:row>
      <xdr:rowOff>136969</xdr:rowOff>
    </xdr:to>
    <xdr:cxnSp macro="">
      <xdr:nvCxnSpPr>
        <xdr:cNvPr id="614" name="直線コネクタ 613">
          <a:extLst>
            <a:ext uri="{FF2B5EF4-FFF2-40B4-BE49-F238E27FC236}">
              <a16:creationId xmlns:a16="http://schemas.microsoft.com/office/drawing/2014/main" id="{5FA1421E-488C-460D-B496-7D92F2A3D4BF}"/>
            </a:ext>
          </a:extLst>
        </xdr:cNvPr>
        <xdr:cNvCxnSpPr/>
      </xdr:nvCxnSpPr>
      <xdr:spPr>
        <a:xfrm>
          <a:off x="19545300" y="10450449"/>
          <a:ext cx="889000" cy="144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120650</xdr:rowOff>
    </xdr:from>
    <xdr:to>
      <xdr:col>98</xdr:col>
      <xdr:colOff>38100</xdr:colOff>
      <xdr:row>61</xdr:row>
      <xdr:rowOff>50800</xdr:rowOff>
    </xdr:to>
    <xdr:sp macro="" textlink="">
      <xdr:nvSpPr>
        <xdr:cNvPr id="615" name="楕円 614">
          <a:extLst>
            <a:ext uri="{FF2B5EF4-FFF2-40B4-BE49-F238E27FC236}">
              <a16:creationId xmlns:a16="http://schemas.microsoft.com/office/drawing/2014/main" id="{DCFDA4A2-FB2D-450E-A23A-51D6CB89E78A}"/>
            </a:ext>
          </a:extLst>
        </xdr:cNvPr>
        <xdr:cNvSpPr/>
      </xdr:nvSpPr>
      <xdr:spPr>
        <a:xfrm>
          <a:off x="18605500" y="1040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163449</xdr:rowOff>
    </xdr:from>
    <xdr:to>
      <xdr:col>102</xdr:col>
      <xdr:colOff>114300</xdr:colOff>
      <xdr:row>61</xdr:row>
      <xdr:rowOff>0</xdr:rowOff>
    </xdr:to>
    <xdr:cxnSp macro="">
      <xdr:nvCxnSpPr>
        <xdr:cNvPr id="616" name="直線コネクタ 615">
          <a:extLst>
            <a:ext uri="{FF2B5EF4-FFF2-40B4-BE49-F238E27FC236}">
              <a16:creationId xmlns:a16="http://schemas.microsoft.com/office/drawing/2014/main" id="{7A250F36-309C-4F13-85C8-88FF4237AEE9}"/>
            </a:ext>
          </a:extLst>
        </xdr:cNvPr>
        <xdr:cNvCxnSpPr/>
      </xdr:nvCxnSpPr>
      <xdr:spPr>
        <a:xfrm flipV="1">
          <a:off x="18656300" y="10450449"/>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31831</xdr:rowOff>
    </xdr:from>
    <xdr:ext cx="469744" cy="259045"/>
    <xdr:sp macro="" textlink="">
      <xdr:nvSpPr>
        <xdr:cNvPr id="617" name="n_1aveValue【学校施設】&#10;一人当たり面積">
          <a:extLst>
            <a:ext uri="{FF2B5EF4-FFF2-40B4-BE49-F238E27FC236}">
              <a16:creationId xmlns:a16="http://schemas.microsoft.com/office/drawing/2014/main" id="{BF7247EB-14B0-4631-949A-9C4DDB4A222C}"/>
            </a:ext>
          </a:extLst>
        </xdr:cNvPr>
        <xdr:cNvSpPr txBox="1"/>
      </xdr:nvSpPr>
      <xdr:spPr>
        <a:xfrm>
          <a:off x="21075727" y="10661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14495</xdr:rowOff>
    </xdr:from>
    <xdr:ext cx="469744" cy="259045"/>
    <xdr:sp macro="" textlink="">
      <xdr:nvSpPr>
        <xdr:cNvPr id="618" name="n_2aveValue【学校施設】&#10;一人当たり面積">
          <a:extLst>
            <a:ext uri="{FF2B5EF4-FFF2-40B4-BE49-F238E27FC236}">
              <a16:creationId xmlns:a16="http://schemas.microsoft.com/office/drawing/2014/main" id="{DEB1BE53-8246-4A18-BB7E-34F7AC007D55}"/>
            </a:ext>
          </a:extLst>
        </xdr:cNvPr>
        <xdr:cNvSpPr txBox="1"/>
      </xdr:nvSpPr>
      <xdr:spPr>
        <a:xfrm>
          <a:off x="20199427" y="10644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16400</xdr:rowOff>
    </xdr:from>
    <xdr:ext cx="469744" cy="259045"/>
    <xdr:sp macro="" textlink="">
      <xdr:nvSpPr>
        <xdr:cNvPr id="619" name="n_3aveValue【学校施設】&#10;一人当たり面積">
          <a:extLst>
            <a:ext uri="{FF2B5EF4-FFF2-40B4-BE49-F238E27FC236}">
              <a16:creationId xmlns:a16="http://schemas.microsoft.com/office/drawing/2014/main" id="{57745004-4228-47FF-AB07-76AD805CA1AC}"/>
            </a:ext>
          </a:extLst>
        </xdr:cNvPr>
        <xdr:cNvSpPr txBox="1"/>
      </xdr:nvSpPr>
      <xdr:spPr>
        <a:xfrm>
          <a:off x="19310427" y="10646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10304</xdr:rowOff>
    </xdr:from>
    <xdr:ext cx="469744" cy="259045"/>
    <xdr:sp macro="" textlink="">
      <xdr:nvSpPr>
        <xdr:cNvPr id="620" name="n_4aveValue【学校施設】&#10;一人当たり面積">
          <a:extLst>
            <a:ext uri="{FF2B5EF4-FFF2-40B4-BE49-F238E27FC236}">
              <a16:creationId xmlns:a16="http://schemas.microsoft.com/office/drawing/2014/main" id="{235337C3-2A73-4DD1-A3AF-2220C4FA5437}"/>
            </a:ext>
          </a:extLst>
        </xdr:cNvPr>
        <xdr:cNvSpPr txBox="1"/>
      </xdr:nvSpPr>
      <xdr:spPr>
        <a:xfrm>
          <a:off x="18421427" y="10640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29036</xdr:rowOff>
    </xdr:from>
    <xdr:ext cx="469744" cy="259045"/>
    <xdr:sp macro="" textlink="">
      <xdr:nvSpPr>
        <xdr:cNvPr id="621" name="n_1mainValue【学校施設】&#10;一人当たり面積">
          <a:extLst>
            <a:ext uri="{FF2B5EF4-FFF2-40B4-BE49-F238E27FC236}">
              <a16:creationId xmlns:a16="http://schemas.microsoft.com/office/drawing/2014/main" id="{68C55D01-3BEE-4E78-9B1C-E72EFEBC8EB3}"/>
            </a:ext>
          </a:extLst>
        </xdr:cNvPr>
        <xdr:cNvSpPr txBox="1"/>
      </xdr:nvSpPr>
      <xdr:spPr>
        <a:xfrm>
          <a:off x="21075727" y="10316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32846</xdr:rowOff>
    </xdr:from>
    <xdr:ext cx="469744" cy="259045"/>
    <xdr:sp macro="" textlink="">
      <xdr:nvSpPr>
        <xdr:cNvPr id="622" name="n_2mainValue【学校施設】&#10;一人当たり面積">
          <a:extLst>
            <a:ext uri="{FF2B5EF4-FFF2-40B4-BE49-F238E27FC236}">
              <a16:creationId xmlns:a16="http://schemas.microsoft.com/office/drawing/2014/main" id="{2066F469-95A2-406A-BD23-C7B6B19E2013}"/>
            </a:ext>
          </a:extLst>
        </xdr:cNvPr>
        <xdr:cNvSpPr txBox="1"/>
      </xdr:nvSpPr>
      <xdr:spPr>
        <a:xfrm>
          <a:off x="20199427" y="10319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59326</xdr:rowOff>
    </xdr:from>
    <xdr:ext cx="469744" cy="259045"/>
    <xdr:sp macro="" textlink="">
      <xdr:nvSpPr>
        <xdr:cNvPr id="623" name="n_3mainValue【学校施設】&#10;一人当たり面積">
          <a:extLst>
            <a:ext uri="{FF2B5EF4-FFF2-40B4-BE49-F238E27FC236}">
              <a16:creationId xmlns:a16="http://schemas.microsoft.com/office/drawing/2014/main" id="{B3A2C1EF-6AFC-40BD-AAE6-1A75D00D626E}"/>
            </a:ext>
          </a:extLst>
        </xdr:cNvPr>
        <xdr:cNvSpPr txBox="1"/>
      </xdr:nvSpPr>
      <xdr:spPr>
        <a:xfrm>
          <a:off x="19310427" y="10174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67327</xdr:rowOff>
    </xdr:from>
    <xdr:ext cx="469744" cy="259045"/>
    <xdr:sp macro="" textlink="">
      <xdr:nvSpPr>
        <xdr:cNvPr id="624" name="n_4mainValue【学校施設】&#10;一人当たり面積">
          <a:extLst>
            <a:ext uri="{FF2B5EF4-FFF2-40B4-BE49-F238E27FC236}">
              <a16:creationId xmlns:a16="http://schemas.microsoft.com/office/drawing/2014/main" id="{E691D439-9D73-4AB7-B569-6F7706DB6624}"/>
            </a:ext>
          </a:extLst>
        </xdr:cNvPr>
        <xdr:cNvSpPr txBox="1"/>
      </xdr:nvSpPr>
      <xdr:spPr>
        <a:xfrm>
          <a:off x="18421427" y="1018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5" name="正方形/長方形 624">
          <a:extLst>
            <a:ext uri="{FF2B5EF4-FFF2-40B4-BE49-F238E27FC236}">
              <a16:creationId xmlns:a16="http://schemas.microsoft.com/office/drawing/2014/main" id="{759B68A2-FB6A-4B11-BA0E-7C3F772BE64C}"/>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6" name="正方形/長方形 625">
          <a:extLst>
            <a:ext uri="{FF2B5EF4-FFF2-40B4-BE49-F238E27FC236}">
              <a16:creationId xmlns:a16="http://schemas.microsoft.com/office/drawing/2014/main" id="{657893B5-63F1-43ED-8875-9A222BA1DF98}"/>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7" name="正方形/長方形 626">
          <a:extLst>
            <a:ext uri="{FF2B5EF4-FFF2-40B4-BE49-F238E27FC236}">
              <a16:creationId xmlns:a16="http://schemas.microsoft.com/office/drawing/2014/main" id="{299BD590-786C-43C6-85BE-809548F4F7A2}"/>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8" name="正方形/長方形 627">
          <a:extLst>
            <a:ext uri="{FF2B5EF4-FFF2-40B4-BE49-F238E27FC236}">
              <a16:creationId xmlns:a16="http://schemas.microsoft.com/office/drawing/2014/main" id="{ADC60925-D216-43E3-A0AF-084524EA9EE1}"/>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9" name="正方形/長方形 628">
          <a:extLst>
            <a:ext uri="{FF2B5EF4-FFF2-40B4-BE49-F238E27FC236}">
              <a16:creationId xmlns:a16="http://schemas.microsoft.com/office/drawing/2014/main" id="{7F95AF13-BC87-4A01-A7DE-BD829370A277}"/>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0" name="正方形/長方形 629">
          <a:extLst>
            <a:ext uri="{FF2B5EF4-FFF2-40B4-BE49-F238E27FC236}">
              <a16:creationId xmlns:a16="http://schemas.microsoft.com/office/drawing/2014/main" id="{647D15EF-7CBE-4081-B544-1A70ACD67C5A}"/>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1" name="正方形/長方形 630">
          <a:extLst>
            <a:ext uri="{FF2B5EF4-FFF2-40B4-BE49-F238E27FC236}">
              <a16:creationId xmlns:a16="http://schemas.microsoft.com/office/drawing/2014/main" id="{DF525E91-D78F-42EE-9EE4-DC0602CAB20F}"/>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2" name="正方形/長方形 631">
          <a:extLst>
            <a:ext uri="{FF2B5EF4-FFF2-40B4-BE49-F238E27FC236}">
              <a16:creationId xmlns:a16="http://schemas.microsoft.com/office/drawing/2014/main" id="{585F1C62-2B35-4514-B4F7-CD46173291DE}"/>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3" name="テキスト ボックス 632">
          <a:extLst>
            <a:ext uri="{FF2B5EF4-FFF2-40B4-BE49-F238E27FC236}">
              <a16:creationId xmlns:a16="http://schemas.microsoft.com/office/drawing/2014/main" id="{937755D1-F0A4-4A44-8961-C2CBABE4FE67}"/>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4" name="直線コネクタ 633">
          <a:extLst>
            <a:ext uri="{FF2B5EF4-FFF2-40B4-BE49-F238E27FC236}">
              <a16:creationId xmlns:a16="http://schemas.microsoft.com/office/drawing/2014/main" id="{DBBBFB0B-DCF2-4E06-B975-89A5E130F0B7}"/>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5" name="テキスト ボックス 634">
          <a:extLst>
            <a:ext uri="{FF2B5EF4-FFF2-40B4-BE49-F238E27FC236}">
              <a16:creationId xmlns:a16="http://schemas.microsoft.com/office/drawing/2014/main" id="{8E64395B-D9F7-4EA1-8379-8F11AFC25B5E}"/>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6" name="直線コネクタ 635">
          <a:extLst>
            <a:ext uri="{FF2B5EF4-FFF2-40B4-BE49-F238E27FC236}">
              <a16:creationId xmlns:a16="http://schemas.microsoft.com/office/drawing/2014/main" id="{A9692937-DC12-4D3F-9233-55F6B5261FA8}"/>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7" name="テキスト ボックス 636">
          <a:extLst>
            <a:ext uri="{FF2B5EF4-FFF2-40B4-BE49-F238E27FC236}">
              <a16:creationId xmlns:a16="http://schemas.microsoft.com/office/drawing/2014/main" id="{9B3EBCCB-CCA0-43D7-9496-DBCE5C8ACB7D}"/>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8" name="直線コネクタ 637">
          <a:extLst>
            <a:ext uri="{FF2B5EF4-FFF2-40B4-BE49-F238E27FC236}">
              <a16:creationId xmlns:a16="http://schemas.microsoft.com/office/drawing/2014/main" id="{22D173AD-B0B6-4091-8DDC-9218C2E946C4}"/>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9" name="テキスト ボックス 638">
          <a:extLst>
            <a:ext uri="{FF2B5EF4-FFF2-40B4-BE49-F238E27FC236}">
              <a16:creationId xmlns:a16="http://schemas.microsoft.com/office/drawing/2014/main" id="{98332D0F-4CA2-4D6C-9E5A-840F1586DA42}"/>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0" name="直線コネクタ 639">
          <a:extLst>
            <a:ext uri="{FF2B5EF4-FFF2-40B4-BE49-F238E27FC236}">
              <a16:creationId xmlns:a16="http://schemas.microsoft.com/office/drawing/2014/main" id="{25DF62C2-0425-4F52-B0EF-A9C717E423C4}"/>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1" name="テキスト ボックス 640">
          <a:extLst>
            <a:ext uri="{FF2B5EF4-FFF2-40B4-BE49-F238E27FC236}">
              <a16:creationId xmlns:a16="http://schemas.microsoft.com/office/drawing/2014/main" id="{DDE00589-ECD1-4EC1-9067-BB02F7B426D8}"/>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2" name="直線コネクタ 641">
          <a:extLst>
            <a:ext uri="{FF2B5EF4-FFF2-40B4-BE49-F238E27FC236}">
              <a16:creationId xmlns:a16="http://schemas.microsoft.com/office/drawing/2014/main" id="{7CF25DEA-4516-480B-9960-01A0C396897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3" name="テキスト ボックス 642">
          <a:extLst>
            <a:ext uri="{FF2B5EF4-FFF2-40B4-BE49-F238E27FC236}">
              <a16:creationId xmlns:a16="http://schemas.microsoft.com/office/drawing/2014/main" id="{5FC3C26D-AF96-42D7-B9E0-1D839294C9EA}"/>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4" name="直線コネクタ 643">
          <a:extLst>
            <a:ext uri="{FF2B5EF4-FFF2-40B4-BE49-F238E27FC236}">
              <a16:creationId xmlns:a16="http://schemas.microsoft.com/office/drawing/2014/main" id="{3D0BEB81-2C66-4449-8F13-0284C473648D}"/>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5" name="テキスト ボックス 644">
          <a:extLst>
            <a:ext uri="{FF2B5EF4-FFF2-40B4-BE49-F238E27FC236}">
              <a16:creationId xmlns:a16="http://schemas.microsoft.com/office/drawing/2014/main" id="{72C46192-5059-45BA-B5E5-F8F452ECF73D}"/>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6" name="直線コネクタ 645">
          <a:extLst>
            <a:ext uri="{FF2B5EF4-FFF2-40B4-BE49-F238E27FC236}">
              <a16:creationId xmlns:a16="http://schemas.microsoft.com/office/drawing/2014/main" id="{E84B55B8-9613-44FE-BF23-720732251BC4}"/>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7" name="テキスト ボックス 646">
          <a:extLst>
            <a:ext uri="{FF2B5EF4-FFF2-40B4-BE49-F238E27FC236}">
              <a16:creationId xmlns:a16="http://schemas.microsoft.com/office/drawing/2014/main" id="{01AE94D5-889A-4BB8-981A-1FB3DEA23C84}"/>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8" name="直線コネクタ 647">
          <a:extLst>
            <a:ext uri="{FF2B5EF4-FFF2-40B4-BE49-F238E27FC236}">
              <a16:creationId xmlns:a16="http://schemas.microsoft.com/office/drawing/2014/main" id="{D764E076-B28D-4330-8139-DFC660373B77}"/>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9" name="【児童館】&#10;有形固定資産減価償却率グラフ枠">
          <a:extLst>
            <a:ext uri="{FF2B5EF4-FFF2-40B4-BE49-F238E27FC236}">
              <a16:creationId xmlns:a16="http://schemas.microsoft.com/office/drawing/2014/main" id="{6EDE2634-74D8-484C-A6F6-F093334D709B}"/>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132806</xdr:rowOff>
    </xdr:from>
    <xdr:to>
      <xdr:col>85</xdr:col>
      <xdr:colOff>126364</xdr:colOff>
      <xdr:row>86</xdr:row>
      <xdr:rowOff>168729</xdr:rowOff>
    </xdr:to>
    <xdr:cxnSp macro="">
      <xdr:nvCxnSpPr>
        <xdr:cNvPr id="650" name="直線コネクタ 649">
          <a:extLst>
            <a:ext uri="{FF2B5EF4-FFF2-40B4-BE49-F238E27FC236}">
              <a16:creationId xmlns:a16="http://schemas.microsoft.com/office/drawing/2014/main" id="{1D0EFB7B-AD9A-4213-B4E1-306A5D6F293B}"/>
            </a:ext>
          </a:extLst>
        </xdr:cNvPr>
        <xdr:cNvCxnSpPr/>
      </xdr:nvCxnSpPr>
      <xdr:spPr>
        <a:xfrm flipV="1">
          <a:off x="16318864" y="13505906"/>
          <a:ext cx="0" cy="1407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1" name="【児童館】&#10;有形固定資産減価償却率最小値テキスト">
          <a:extLst>
            <a:ext uri="{FF2B5EF4-FFF2-40B4-BE49-F238E27FC236}">
              <a16:creationId xmlns:a16="http://schemas.microsoft.com/office/drawing/2014/main" id="{0DA61E40-28E9-4D31-A30F-E12DC78605FB}"/>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2" name="直線コネクタ 651">
          <a:extLst>
            <a:ext uri="{FF2B5EF4-FFF2-40B4-BE49-F238E27FC236}">
              <a16:creationId xmlns:a16="http://schemas.microsoft.com/office/drawing/2014/main" id="{BDCB2FD4-8C9A-4659-ADDE-86C359A2C26A}"/>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79483</xdr:rowOff>
    </xdr:from>
    <xdr:ext cx="405111" cy="259045"/>
    <xdr:sp macro="" textlink="">
      <xdr:nvSpPr>
        <xdr:cNvPr id="653" name="【児童館】&#10;有形固定資産減価償却率最大値テキスト">
          <a:extLst>
            <a:ext uri="{FF2B5EF4-FFF2-40B4-BE49-F238E27FC236}">
              <a16:creationId xmlns:a16="http://schemas.microsoft.com/office/drawing/2014/main" id="{83EE47B1-7C8A-41AE-89E0-24821C398C48}"/>
            </a:ext>
          </a:extLst>
        </xdr:cNvPr>
        <xdr:cNvSpPr txBox="1"/>
      </xdr:nvSpPr>
      <xdr:spPr>
        <a:xfrm>
          <a:off x="16357600" y="13281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132806</xdr:rowOff>
    </xdr:from>
    <xdr:to>
      <xdr:col>86</xdr:col>
      <xdr:colOff>25400</xdr:colOff>
      <xdr:row>78</xdr:row>
      <xdr:rowOff>132806</xdr:rowOff>
    </xdr:to>
    <xdr:cxnSp macro="">
      <xdr:nvCxnSpPr>
        <xdr:cNvPr id="654" name="直線コネクタ 653">
          <a:extLst>
            <a:ext uri="{FF2B5EF4-FFF2-40B4-BE49-F238E27FC236}">
              <a16:creationId xmlns:a16="http://schemas.microsoft.com/office/drawing/2014/main" id="{1AC931D6-914B-4E13-9E45-381EEA762FBC}"/>
            </a:ext>
          </a:extLst>
        </xdr:cNvPr>
        <xdr:cNvCxnSpPr/>
      </xdr:nvCxnSpPr>
      <xdr:spPr>
        <a:xfrm>
          <a:off x="16230600" y="1350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57529</xdr:rowOff>
    </xdr:from>
    <xdr:ext cx="405111" cy="259045"/>
    <xdr:sp macro="" textlink="">
      <xdr:nvSpPr>
        <xdr:cNvPr id="655" name="【児童館】&#10;有形固定資産減価償却率平均値テキスト">
          <a:extLst>
            <a:ext uri="{FF2B5EF4-FFF2-40B4-BE49-F238E27FC236}">
              <a16:creationId xmlns:a16="http://schemas.microsoft.com/office/drawing/2014/main" id="{770C368E-43B5-4187-A1B6-707C1C2F361A}"/>
            </a:ext>
          </a:extLst>
        </xdr:cNvPr>
        <xdr:cNvSpPr txBox="1"/>
      </xdr:nvSpPr>
      <xdr:spPr>
        <a:xfrm>
          <a:off x="16357600" y="141164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34652</xdr:rowOff>
    </xdr:from>
    <xdr:to>
      <xdr:col>85</xdr:col>
      <xdr:colOff>177800</xdr:colOff>
      <xdr:row>83</xdr:row>
      <xdr:rowOff>136252</xdr:rowOff>
    </xdr:to>
    <xdr:sp macro="" textlink="">
      <xdr:nvSpPr>
        <xdr:cNvPr id="656" name="フローチャート: 判断 655">
          <a:extLst>
            <a:ext uri="{FF2B5EF4-FFF2-40B4-BE49-F238E27FC236}">
              <a16:creationId xmlns:a16="http://schemas.microsoft.com/office/drawing/2014/main" id="{C40D4B4D-CEBE-4933-A4D2-B99BB0FCD854}"/>
            </a:ext>
          </a:extLst>
        </xdr:cNvPr>
        <xdr:cNvSpPr/>
      </xdr:nvSpPr>
      <xdr:spPr>
        <a:xfrm>
          <a:off x="16268700" y="1426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46082</xdr:rowOff>
    </xdr:from>
    <xdr:to>
      <xdr:col>81</xdr:col>
      <xdr:colOff>101600</xdr:colOff>
      <xdr:row>83</xdr:row>
      <xdr:rowOff>147682</xdr:rowOff>
    </xdr:to>
    <xdr:sp macro="" textlink="">
      <xdr:nvSpPr>
        <xdr:cNvPr id="657" name="フローチャート: 判断 656">
          <a:extLst>
            <a:ext uri="{FF2B5EF4-FFF2-40B4-BE49-F238E27FC236}">
              <a16:creationId xmlns:a16="http://schemas.microsoft.com/office/drawing/2014/main" id="{F364273B-7A20-4B32-8B89-99CF78C42318}"/>
            </a:ext>
          </a:extLst>
        </xdr:cNvPr>
        <xdr:cNvSpPr/>
      </xdr:nvSpPr>
      <xdr:spPr>
        <a:xfrm>
          <a:off x="15430500" y="1427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10161</xdr:rowOff>
    </xdr:from>
    <xdr:to>
      <xdr:col>76</xdr:col>
      <xdr:colOff>165100</xdr:colOff>
      <xdr:row>83</xdr:row>
      <xdr:rowOff>111761</xdr:rowOff>
    </xdr:to>
    <xdr:sp macro="" textlink="">
      <xdr:nvSpPr>
        <xdr:cNvPr id="658" name="フローチャート: 判断 657">
          <a:extLst>
            <a:ext uri="{FF2B5EF4-FFF2-40B4-BE49-F238E27FC236}">
              <a16:creationId xmlns:a16="http://schemas.microsoft.com/office/drawing/2014/main" id="{69A627FF-6EF2-49B1-82F7-11E923A2C817}"/>
            </a:ext>
          </a:extLst>
        </xdr:cNvPr>
        <xdr:cNvSpPr/>
      </xdr:nvSpPr>
      <xdr:spPr>
        <a:xfrm>
          <a:off x="145415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84</xdr:row>
      <xdr:rowOff>111398</xdr:rowOff>
    </xdr:from>
    <xdr:to>
      <xdr:col>72</xdr:col>
      <xdr:colOff>38100</xdr:colOff>
      <xdr:row>85</xdr:row>
      <xdr:rowOff>41548</xdr:rowOff>
    </xdr:to>
    <xdr:sp macro="" textlink="">
      <xdr:nvSpPr>
        <xdr:cNvPr id="659" name="フローチャート: 判断 658">
          <a:extLst>
            <a:ext uri="{FF2B5EF4-FFF2-40B4-BE49-F238E27FC236}">
              <a16:creationId xmlns:a16="http://schemas.microsoft.com/office/drawing/2014/main" id="{3D1AAFEE-1EED-4018-AFBA-F83E648DD3EC}"/>
            </a:ext>
          </a:extLst>
        </xdr:cNvPr>
        <xdr:cNvSpPr/>
      </xdr:nvSpPr>
      <xdr:spPr>
        <a:xfrm>
          <a:off x="13652500" y="14513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165281</xdr:rowOff>
    </xdr:from>
    <xdr:to>
      <xdr:col>67</xdr:col>
      <xdr:colOff>101600</xdr:colOff>
      <xdr:row>84</xdr:row>
      <xdr:rowOff>95431</xdr:rowOff>
    </xdr:to>
    <xdr:sp macro="" textlink="">
      <xdr:nvSpPr>
        <xdr:cNvPr id="660" name="フローチャート: 判断 659">
          <a:extLst>
            <a:ext uri="{FF2B5EF4-FFF2-40B4-BE49-F238E27FC236}">
              <a16:creationId xmlns:a16="http://schemas.microsoft.com/office/drawing/2014/main" id="{3A8FF3E0-080B-4E67-AE6D-88B4B3A52A2B}"/>
            </a:ext>
          </a:extLst>
        </xdr:cNvPr>
        <xdr:cNvSpPr/>
      </xdr:nvSpPr>
      <xdr:spPr>
        <a:xfrm>
          <a:off x="12763500" y="1439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497A8527-6785-4505-B817-35B29FC070CC}"/>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983A3196-AA43-42CE-A879-4F03AAA662B1}"/>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5A86F8AB-52F5-4F14-8E8B-2FA4AC05C213}"/>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939DB962-57FD-4A92-A413-8226D31B7953}"/>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E26354E0-9AAC-49FF-975D-4482F152A1F2}"/>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139156</xdr:rowOff>
    </xdr:from>
    <xdr:to>
      <xdr:col>85</xdr:col>
      <xdr:colOff>177800</xdr:colOff>
      <xdr:row>86</xdr:row>
      <xdr:rowOff>69306</xdr:rowOff>
    </xdr:to>
    <xdr:sp macro="" textlink="">
      <xdr:nvSpPr>
        <xdr:cNvPr id="666" name="楕円 665">
          <a:extLst>
            <a:ext uri="{FF2B5EF4-FFF2-40B4-BE49-F238E27FC236}">
              <a16:creationId xmlns:a16="http://schemas.microsoft.com/office/drawing/2014/main" id="{3F3840EF-CA43-45D7-A992-8946547D0963}"/>
            </a:ext>
          </a:extLst>
        </xdr:cNvPr>
        <xdr:cNvSpPr/>
      </xdr:nvSpPr>
      <xdr:spPr>
        <a:xfrm>
          <a:off x="16268700" y="1471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117583</xdr:rowOff>
    </xdr:from>
    <xdr:ext cx="405111" cy="259045"/>
    <xdr:sp macro="" textlink="">
      <xdr:nvSpPr>
        <xdr:cNvPr id="667" name="【児童館】&#10;有形固定資産減価償却率該当値テキスト">
          <a:extLst>
            <a:ext uri="{FF2B5EF4-FFF2-40B4-BE49-F238E27FC236}">
              <a16:creationId xmlns:a16="http://schemas.microsoft.com/office/drawing/2014/main" id="{6AFBFCBE-356B-4A92-83FE-D14575630439}"/>
            </a:ext>
          </a:extLst>
        </xdr:cNvPr>
        <xdr:cNvSpPr txBox="1"/>
      </xdr:nvSpPr>
      <xdr:spPr>
        <a:xfrm>
          <a:off x="16357600" y="14690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104866</xdr:rowOff>
    </xdr:from>
    <xdr:to>
      <xdr:col>81</xdr:col>
      <xdr:colOff>101600</xdr:colOff>
      <xdr:row>86</xdr:row>
      <xdr:rowOff>35016</xdr:rowOff>
    </xdr:to>
    <xdr:sp macro="" textlink="">
      <xdr:nvSpPr>
        <xdr:cNvPr id="668" name="楕円 667">
          <a:extLst>
            <a:ext uri="{FF2B5EF4-FFF2-40B4-BE49-F238E27FC236}">
              <a16:creationId xmlns:a16="http://schemas.microsoft.com/office/drawing/2014/main" id="{14855716-512D-4F2C-86A8-F5AD4BFD4C0C}"/>
            </a:ext>
          </a:extLst>
        </xdr:cNvPr>
        <xdr:cNvSpPr/>
      </xdr:nvSpPr>
      <xdr:spPr>
        <a:xfrm>
          <a:off x="15430500" y="14678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155666</xdr:rowOff>
    </xdr:from>
    <xdr:to>
      <xdr:col>85</xdr:col>
      <xdr:colOff>127000</xdr:colOff>
      <xdr:row>86</xdr:row>
      <xdr:rowOff>18506</xdr:rowOff>
    </xdr:to>
    <xdr:cxnSp macro="">
      <xdr:nvCxnSpPr>
        <xdr:cNvPr id="669" name="直線コネクタ 668">
          <a:extLst>
            <a:ext uri="{FF2B5EF4-FFF2-40B4-BE49-F238E27FC236}">
              <a16:creationId xmlns:a16="http://schemas.microsoft.com/office/drawing/2014/main" id="{CBB9C8CF-678D-4CE6-BDEB-DE315F21A47A}"/>
            </a:ext>
          </a:extLst>
        </xdr:cNvPr>
        <xdr:cNvCxnSpPr/>
      </xdr:nvCxnSpPr>
      <xdr:spPr>
        <a:xfrm>
          <a:off x="15481300" y="14728916"/>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68943</xdr:rowOff>
    </xdr:from>
    <xdr:to>
      <xdr:col>76</xdr:col>
      <xdr:colOff>165100</xdr:colOff>
      <xdr:row>85</xdr:row>
      <xdr:rowOff>170543</xdr:rowOff>
    </xdr:to>
    <xdr:sp macro="" textlink="">
      <xdr:nvSpPr>
        <xdr:cNvPr id="670" name="楕円 669">
          <a:extLst>
            <a:ext uri="{FF2B5EF4-FFF2-40B4-BE49-F238E27FC236}">
              <a16:creationId xmlns:a16="http://schemas.microsoft.com/office/drawing/2014/main" id="{C0F06153-5DB1-4E17-8ADA-55F794D59647}"/>
            </a:ext>
          </a:extLst>
        </xdr:cNvPr>
        <xdr:cNvSpPr/>
      </xdr:nvSpPr>
      <xdr:spPr>
        <a:xfrm>
          <a:off x="14541500" y="1464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119743</xdr:rowOff>
    </xdr:from>
    <xdr:to>
      <xdr:col>81</xdr:col>
      <xdr:colOff>50800</xdr:colOff>
      <xdr:row>85</xdr:row>
      <xdr:rowOff>155666</xdr:rowOff>
    </xdr:to>
    <xdr:cxnSp macro="">
      <xdr:nvCxnSpPr>
        <xdr:cNvPr id="671" name="直線コネクタ 670">
          <a:extLst>
            <a:ext uri="{FF2B5EF4-FFF2-40B4-BE49-F238E27FC236}">
              <a16:creationId xmlns:a16="http://schemas.microsoft.com/office/drawing/2014/main" id="{4DE7B033-B8F8-4E43-8860-93FC7592D3CF}"/>
            </a:ext>
          </a:extLst>
        </xdr:cNvPr>
        <xdr:cNvCxnSpPr/>
      </xdr:nvCxnSpPr>
      <xdr:spPr>
        <a:xfrm>
          <a:off x="14592300" y="1469299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34652</xdr:rowOff>
    </xdr:from>
    <xdr:to>
      <xdr:col>72</xdr:col>
      <xdr:colOff>38100</xdr:colOff>
      <xdr:row>85</xdr:row>
      <xdr:rowOff>136252</xdr:rowOff>
    </xdr:to>
    <xdr:sp macro="" textlink="">
      <xdr:nvSpPr>
        <xdr:cNvPr id="672" name="楕円 671">
          <a:extLst>
            <a:ext uri="{FF2B5EF4-FFF2-40B4-BE49-F238E27FC236}">
              <a16:creationId xmlns:a16="http://schemas.microsoft.com/office/drawing/2014/main" id="{E5195295-9527-4C9C-856A-3D7314D95DCB}"/>
            </a:ext>
          </a:extLst>
        </xdr:cNvPr>
        <xdr:cNvSpPr/>
      </xdr:nvSpPr>
      <xdr:spPr>
        <a:xfrm>
          <a:off x="13652500" y="1460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85452</xdr:rowOff>
    </xdr:from>
    <xdr:to>
      <xdr:col>76</xdr:col>
      <xdr:colOff>114300</xdr:colOff>
      <xdr:row>85</xdr:row>
      <xdr:rowOff>119743</xdr:rowOff>
    </xdr:to>
    <xdr:cxnSp macro="">
      <xdr:nvCxnSpPr>
        <xdr:cNvPr id="673" name="直線コネクタ 672">
          <a:extLst>
            <a:ext uri="{FF2B5EF4-FFF2-40B4-BE49-F238E27FC236}">
              <a16:creationId xmlns:a16="http://schemas.microsoft.com/office/drawing/2014/main" id="{55F3DACB-B60A-4D89-91BF-EA7909FD677E}"/>
            </a:ext>
          </a:extLst>
        </xdr:cNvPr>
        <xdr:cNvCxnSpPr/>
      </xdr:nvCxnSpPr>
      <xdr:spPr>
        <a:xfrm>
          <a:off x="13703300" y="14658702"/>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363</xdr:rowOff>
    </xdr:from>
    <xdr:to>
      <xdr:col>67</xdr:col>
      <xdr:colOff>101600</xdr:colOff>
      <xdr:row>85</xdr:row>
      <xdr:rowOff>101963</xdr:rowOff>
    </xdr:to>
    <xdr:sp macro="" textlink="">
      <xdr:nvSpPr>
        <xdr:cNvPr id="674" name="楕円 673">
          <a:extLst>
            <a:ext uri="{FF2B5EF4-FFF2-40B4-BE49-F238E27FC236}">
              <a16:creationId xmlns:a16="http://schemas.microsoft.com/office/drawing/2014/main" id="{1A8F345D-E844-421F-8CF1-CDE17D2A75F5}"/>
            </a:ext>
          </a:extLst>
        </xdr:cNvPr>
        <xdr:cNvSpPr/>
      </xdr:nvSpPr>
      <xdr:spPr>
        <a:xfrm>
          <a:off x="12763500" y="1457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51163</xdr:rowOff>
    </xdr:from>
    <xdr:to>
      <xdr:col>71</xdr:col>
      <xdr:colOff>177800</xdr:colOff>
      <xdr:row>85</xdr:row>
      <xdr:rowOff>85452</xdr:rowOff>
    </xdr:to>
    <xdr:cxnSp macro="">
      <xdr:nvCxnSpPr>
        <xdr:cNvPr id="675" name="直線コネクタ 674">
          <a:extLst>
            <a:ext uri="{FF2B5EF4-FFF2-40B4-BE49-F238E27FC236}">
              <a16:creationId xmlns:a16="http://schemas.microsoft.com/office/drawing/2014/main" id="{CB1154A9-B263-4300-9396-DB704DDC617F}"/>
            </a:ext>
          </a:extLst>
        </xdr:cNvPr>
        <xdr:cNvCxnSpPr/>
      </xdr:nvCxnSpPr>
      <xdr:spPr>
        <a:xfrm>
          <a:off x="12814300" y="14624413"/>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164209</xdr:rowOff>
    </xdr:from>
    <xdr:ext cx="405111" cy="259045"/>
    <xdr:sp macro="" textlink="">
      <xdr:nvSpPr>
        <xdr:cNvPr id="676" name="n_1aveValue【児童館】&#10;有形固定資産減価償却率">
          <a:extLst>
            <a:ext uri="{FF2B5EF4-FFF2-40B4-BE49-F238E27FC236}">
              <a16:creationId xmlns:a16="http://schemas.microsoft.com/office/drawing/2014/main" id="{6DD3BA6A-8E15-4A42-98C6-83DDD85F8FFC}"/>
            </a:ext>
          </a:extLst>
        </xdr:cNvPr>
        <xdr:cNvSpPr txBox="1"/>
      </xdr:nvSpPr>
      <xdr:spPr>
        <a:xfrm>
          <a:off x="15266044" y="14051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128288</xdr:rowOff>
    </xdr:from>
    <xdr:ext cx="405111" cy="259045"/>
    <xdr:sp macro="" textlink="">
      <xdr:nvSpPr>
        <xdr:cNvPr id="677" name="n_2aveValue【児童館】&#10;有形固定資産減価償却率">
          <a:extLst>
            <a:ext uri="{FF2B5EF4-FFF2-40B4-BE49-F238E27FC236}">
              <a16:creationId xmlns:a16="http://schemas.microsoft.com/office/drawing/2014/main" id="{B4FEB8FB-1EC7-4247-8D1B-F3FBA309AC7D}"/>
            </a:ext>
          </a:extLst>
        </xdr:cNvPr>
        <xdr:cNvSpPr txBox="1"/>
      </xdr:nvSpPr>
      <xdr:spPr>
        <a:xfrm>
          <a:off x="14389744" y="14015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58075</xdr:rowOff>
    </xdr:from>
    <xdr:ext cx="405111" cy="259045"/>
    <xdr:sp macro="" textlink="">
      <xdr:nvSpPr>
        <xdr:cNvPr id="678" name="n_3aveValue【児童館】&#10;有形固定資産減価償却率">
          <a:extLst>
            <a:ext uri="{FF2B5EF4-FFF2-40B4-BE49-F238E27FC236}">
              <a16:creationId xmlns:a16="http://schemas.microsoft.com/office/drawing/2014/main" id="{4A889A11-BFD4-4858-ADF9-AF1FED4B04C1}"/>
            </a:ext>
          </a:extLst>
        </xdr:cNvPr>
        <xdr:cNvSpPr txBox="1"/>
      </xdr:nvSpPr>
      <xdr:spPr>
        <a:xfrm>
          <a:off x="13500744" y="14288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111958</xdr:rowOff>
    </xdr:from>
    <xdr:ext cx="405111" cy="259045"/>
    <xdr:sp macro="" textlink="">
      <xdr:nvSpPr>
        <xdr:cNvPr id="679" name="n_4aveValue【児童館】&#10;有形固定資産減価償却率">
          <a:extLst>
            <a:ext uri="{FF2B5EF4-FFF2-40B4-BE49-F238E27FC236}">
              <a16:creationId xmlns:a16="http://schemas.microsoft.com/office/drawing/2014/main" id="{59101A26-A7A2-4793-9DDF-5974F53B622C}"/>
            </a:ext>
          </a:extLst>
        </xdr:cNvPr>
        <xdr:cNvSpPr txBox="1"/>
      </xdr:nvSpPr>
      <xdr:spPr>
        <a:xfrm>
          <a:off x="12611744" y="14170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26143</xdr:rowOff>
    </xdr:from>
    <xdr:ext cx="405111" cy="259045"/>
    <xdr:sp macro="" textlink="">
      <xdr:nvSpPr>
        <xdr:cNvPr id="680" name="n_1mainValue【児童館】&#10;有形固定資産減価償却率">
          <a:extLst>
            <a:ext uri="{FF2B5EF4-FFF2-40B4-BE49-F238E27FC236}">
              <a16:creationId xmlns:a16="http://schemas.microsoft.com/office/drawing/2014/main" id="{D1488D2C-FC27-467D-9894-9B22117C0BC2}"/>
            </a:ext>
          </a:extLst>
        </xdr:cNvPr>
        <xdr:cNvSpPr txBox="1"/>
      </xdr:nvSpPr>
      <xdr:spPr>
        <a:xfrm>
          <a:off x="15266044" y="14770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161670</xdr:rowOff>
    </xdr:from>
    <xdr:ext cx="405111" cy="259045"/>
    <xdr:sp macro="" textlink="">
      <xdr:nvSpPr>
        <xdr:cNvPr id="681" name="n_2mainValue【児童館】&#10;有形固定資産減価償却率">
          <a:extLst>
            <a:ext uri="{FF2B5EF4-FFF2-40B4-BE49-F238E27FC236}">
              <a16:creationId xmlns:a16="http://schemas.microsoft.com/office/drawing/2014/main" id="{08C83525-738E-4449-B4FE-1CDC176D62E6}"/>
            </a:ext>
          </a:extLst>
        </xdr:cNvPr>
        <xdr:cNvSpPr txBox="1"/>
      </xdr:nvSpPr>
      <xdr:spPr>
        <a:xfrm>
          <a:off x="14389744" y="14734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127379</xdr:rowOff>
    </xdr:from>
    <xdr:ext cx="405111" cy="259045"/>
    <xdr:sp macro="" textlink="">
      <xdr:nvSpPr>
        <xdr:cNvPr id="682" name="n_3mainValue【児童館】&#10;有形固定資産減価償却率">
          <a:extLst>
            <a:ext uri="{FF2B5EF4-FFF2-40B4-BE49-F238E27FC236}">
              <a16:creationId xmlns:a16="http://schemas.microsoft.com/office/drawing/2014/main" id="{F0075457-CC9B-4118-977C-D706D48A38BD}"/>
            </a:ext>
          </a:extLst>
        </xdr:cNvPr>
        <xdr:cNvSpPr txBox="1"/>
      </xdr:nvSpPr>
      <xdr:spPr>
        <a:xfrm>
          <a:off x="13500744" y="14700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93090</xdr:rowOff>
    </xdr:from>
    <xdr:ext cx="405111" cy="259045"/>
    <xdr:sp macro="" textlink="">
      <xdr:nvSpPr>
        <xdr:cNvPr id="683" name="n_4mainValue【児童館】&#10;有形固定資産減価償却率">
          <a:extLst>
            <a:ext uri="{FF2B5EF4-FFF2-40B4-BE49-F238E27FC236}">
              <a16:creationId xmlns:a16="http://schemas.microsoft.com/office/drawing/2014/main" id="{C7DE69BD-DB78-4636-9A44-19F50AF56F11}"/>
            </a:ext>
          </a:extLst>
        </xdr:cNvPr>
        <xdr:cNvSpPr txBox="1"/>
      </xdr:nvSpPr>
      <xdr:spPr>
        <a:xfrm>
          <a:off x="12611744" y="14666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4" name="正方形/長方形 683">
          <a:extLst>
            <a:ext uri="{FF2B5EF4-FFF2-40B4-BE49-F238E27FC236}">
              <a16:creationId xmlns:a16="http://schemas.microsoft.com/office/drawing/2014/main" id="{E67DAD24-5E86-438D-92AF-9E5E38E76CB4}"/>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5" name="正方形/長方形 684">
          <a:extLst>
            <a:ext uri="{FF2B5EF4-FFF2-40B4-BE49-F238E27FC236}">
              <a16:creationId xmlns:a16="http://schemas.microsoft.com/office/drawing/2014/main" id="{E1F5615E-D0C6-4F6B-80F9-8D9BF470BBEB}"/>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6" name="正方形/長方形 685">
          <a:extLst>
            <a:ext uri="{FF2B5EF4-FFF2-40B4-BE49-F238E27FC236}">
              <a16:creationId xmlns:a16="http://schemas.microsoft.com/office/drawing/2014/main" id="{0B7FF134-060B-4B99-A51C-C326547769A9}"/>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7" name="正方形/長方形 686">
          <a:extLst>
            <a:ext uri="{FF2B5EF4-FFF2-40B4-BE49-F238E27FC236}">
              <a16:creationId xmlns:a16="http://schemas.microsoft.com/office/drawing/2014/main" id="{CA1E026D-4C3A-4CB2-910E-EBF75EF7F6B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8" name="正方形/長方形 687">
          <a:extLst>
            <a:ext uri="{FF2B5EF4-FFF2-40B4-BE49-F238E27FC236}">
              <a16:creationId xmlns:a16="http://schemas.microsoft.com/office/drawing/2014/main" id="{6813DF20-DA85-45B1-802C-3BFE0E2221ED}"/>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9" name="正方形/長方形 688">
          <a:extLst>
            <a:ext uri="{FF2B5EF4-FFF2-40B4-BE49-F238E27FC236}">
              <a16:creationId xmlns:a16="http://schemas.microsoft.com/office/drawing/2014/main" id="{D70A2994-276A-4D27-8CB0-20C9A2AE8825}"/>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0" name="正方形/長方形 689">
          <a:extLst>
            <a:ext uri="{FF2B5EF4-FFF2-40B4-BE49-F238E27FC236}">
              <a16:creationId xmlns:a16="http://schemas.microsoft.com/office/drawing/2014/main" id="{982DEF78-4BFD-4EB2-9EC7-2BCE1E316BBB}"/>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1" name="正方形/長方形 690">
          <a:extLst>
            <a:ext uri="{FF2B5EF4-FFF2-40B4-BE49-F238E27FC236}">
              <a16:creationId xmlns:a16="http://schemas.microsoft.com/office/drawing/2014/main" id="{60888825-6BFE-470D-9533-4C12C2D6C2B6}"/>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2" name="テキスト ボックス 691">
          <a:extLst>
            <a:ext uri="{FF2B5EF4-FFF2-40B4-BE49-F238E27FC236}">
              <a16:creationId xmlns:a16="http://schemas.microsoft.com/office/drawing/2014/main" id="{C3C56BA8-608F-4697-915E-F78BAC8BF63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3" name="直線コネクタ 692">
          <a:extLst>
            <a:ext uri="{FF2B5EF4-FFF2-40B4-BE49-F238E27FC236}">
              <a16:creationId xmlns:a16="http://schemas.microsoft.com/office/drawing/2014/main" id="{7686ADE3-B55B-41BF-B0ED-11CDF0BC791F}"/>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4" name="直線コネクタ 693">
          <a:extLst>
            <a:ext uri="{FF2B5EF4-FFF2-40B4-BE49-F238E27FC236}">
              <a16:creationId xmlns:a16="http://schemas.microsoft.com/office/drawing/2014/main" id="{A9D975B1-E740-4D5E-A0AD-D90143A3B523}"/>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5" name="テキスト ボックス 694">
          <a:extLst>
            <a:ext uri="{FF2B5EF4-FFF2-40B4-BE49-F238E27FC236}">
              <a16:creationId xmlns:a16="http://schemas.microsoft.com/office/drawing/2014/main" id="{F0FBAD91-79A6-4469-A5E0-B4D3F60308B8}"/>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6" name="直線コネクタ 695">
          <a:extLst>
            <a:ext uri="{FF2B5EF4-FFF2-40B4-BE49-F238E27FC236}">
              <a16:creationId xmlns:a16="http://schemas.microsoft.com/office/drawing/2014/main" id="{488F2D4C-02CC-4949-9620-B2D4ACF915D7}"/>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7" name="テキスト ボックス 696">
          <a:extLst>
            <a:ext uri="{FF2B5EF4-FFF2-40B4-BE49-F238E27FC236}">
              <a16:creationId xmlns:a16="http://schemas.microsoft.com/office/drawing/2014/main" id="{F0D9EF62-9CFF-4A44-95B2-CBE50B8C4DCC}"/>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8" name="直線コネクタ 697">
          <a:extLst>
            <a:ext uri="{FF2B5EF4-FFF2-40B4-BE49-F238E27FC236}">
              <a16:creationId xmlns:a16="http://schemas.microsoft.com/office/drawing/2014/main" id="{1BB5FE61-1AD3-4BF9-B7B3-162B681931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9" name="テキスト ボックス 698">
          <a:extLst>
            <a:ext uri="{FF2B5EF4-FFF2-40B4-BE49-F238E27FC236}">
              <a16:creationId xmlns:a16="http://schemas.microsoft.com/office/drawing/2014/main" id="{41BFE2D0-C195-41D7-9035-C04C4C605992}"/>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00" name="直線コネクタ 699">
          <a:extLst>
            <a:ext uri="{FF2B5EF4-FFF2-40B4-BE49-F238E27FC236}">
              <a16:creationId xmlns:a16="http://schemas.microsoft.com/office/drawing/2014/main" id="{E5969476-DCC1-4CEE-937F-C214CC196A7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1" name="テキスト ボックス 700">
          <a:extLst>
            <a:ext uri="{FF2B5EF4-FFF2-40B4-BE49-F238E27FC236}">
              <a16:creationId xmlns:a16="http://schemas.microsoft.com/office/drawing/2014/main" id="{B84CE140-B9A1-4ACF-926F-B478425E27B2}"/>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2" name="直線コネクタ 701">
          <a:extLst>
            <a:ext uri="{FF2B5EF4-FFF2-40B4-BE49-F238E27FC236}">
              <a16:creationId xmlns:a16="http://schemas.microsoft.com/office/drawing/2014/main" id="{1F9ED8C6-F4E1-4C77-B0B5-CC04887606EC}"/>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3" name="テキスト ボックス 702">
          <a:extLst>
            <a:ext uri="{FF2B5EF4-FFF2-40B4-BE49-F238E27FC236}">
              <a16:creationId xmlns:a16="http://schemas.microsoft.com/office/drawing/2014/main" id="{13B263D7-CCB9-43E4-BA46-1340AD79C0FB}"/>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4" name="直線コネクタ 703">
          <a:extLst>
            <a:ext uri="{FF2B5EF4-FFF2-40B4-BE49-F238E27FC236}">
              <a16:creationId xmlns:a16="http://schemas.microsoft.com/office/drawing/2014/main" id="{89300552-5F58-4192-8A0A-9942911582E4}"/>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5" name="テキスト ボックス 704">
          <a:extLst>
            <a:ext uri="{FF2B5EF4-FFF2-40B4-BE49-F238E27FC236}">
              <a16:creationId xmlns:a16="http://schemas.microsoft.com/office/drawing/2014/main" id="{13A74B78-759E-4617-BBE8-B991F15F5838}"/>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6" name="【児童館】&#10;一人当たり面積グラフ枠">
          <a:extLst>
            <a:ext uri="{FF2B5EF4-FFF2-40B4-BE49-F238E27FC236}">
              <a16:creationId xmlns:a16="http://schemas.microsoft.com/office/drawing/2014/main" id="{28918A2A-29E4-4C34-A529-8DECBC930A09}"/>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49530</xdr:rowOff>
    </xdr:from>
    <xdr:to>
      <xdr:col>116</xdr:col>
      <xdr:colOff>62864</xdr:colOff>
      <xdr:row>85</xdr:row>
      <xdr:rowOff>125730</xdr:rowOff>
    </xdr:to>
    <xdr:cxnSp macro="">
      <xdr:nvCxnSpPr>
        <xdr:cNvPr id="707" name="直線コネクタ 706">
          <a:extLst>
            <a:ext uri="{FF2B5EF4-FFF2-40B4-BE49-F238E27FC236}">
              <a16:creationId xmlns:a16="http://schemas.microsoft.com/office/drawing/2014/main" id="{E55A86EB-30D1-4787-83CC-FBB268598803}"/>
            </a:ext>
          </a:extLst>
        </xdr:cNvPr>
        <xdr:cNvCxnSpPr/>
      </xdr:nvCxnSpPr>
      <xdr:spPr>
        <a:xfrm flipV="1">
          <a:off x="22160864" y="1325118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129557</xdr:rowOff>
    </xdr:from>
    <xdr:ext cx="469744" cy="259045"/>
    <xdr:sp macro="" textlink="">
      <xdr:nvSpPr>
        <xdr:cNvPr id="708" name="【児童館】&#10;一人当たり面積最小値テキスト">
          <a:extLst>
            <a:ext uri="{FF2B5EF4-FFF2-40B4-BE49-F238E27FC236}">
              <a16:creationId xmlns:a16="http://schemas.microsoft.com/office/drawing/2014/main" id="{6216B075-02B7-4AB0-A8EB-8608B88945E9}"/>
            </a:ext>
          </a:extLst>
        </xdr:cNvPr>
        <xdr:cNvSpPr txBox="1"/>
      </xdr:nvSpPr>
      <xdr:spPr>
        <a:xfrm>
          <a:off x="22199600" y="1470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125730</xdr:rowOff>
    </xdr:from>
    <xdr:to>
      <xdr:col>116</xdr:col>
      <xdr:colOff>152400</xdr:colOff>
      <xdr:row>85</xdr:row>
      <xdr:rowOff>125730</xdr:rowOff>
    </xdr:to>
    <xdr:cxnSp macro="">
      <xdr:nvCxnSpPr>
        <xdr:cNvPr id="709" name="直線コネクタ 708">
          <a:extLst>
            <a:ext uri="{FF2B5EF4-FFF2-40B4-BE49-F238E27FC236}">
              <a16:creationId xmlns:a16="http://schemas.microsoft.com/office/drawing/2014/main" id="{9A455E8C-A758-4B0D-87CA-7C93E9DDE485}"/>
            </a:ext>
          </a:extLst>
        </xdr:cNvPr>
        <xdr:cNvCxnSpPr/>
      </xdr:nvCxnSpPr>
      <xdr:spPr>
        <a:xfrm>
          <a:off x="22072600" y="14698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167657</xdr:rowOff>
    </xdr:from>
    <xdr:ext cx="469744" cy="259045"/>
    <xdr:sp macro="" textlink="">
      <xdr:nvSpPr>
        <xdr:cNvPr id="710" name="【児童館】&#10;一人当たり面積最大値テキスト">
          <a:extLst>
            <a:ext uri="{FF2B5EF4-FFF2-40B4-BE49-F238E27FC236}">
              <a16:creationId xmlns:a16="http://schemas.microsoft.com/office/drawing/2014/main" id="{8EABC687-DD1B-42E0-8AC7-439829A3A68D}"/>
            </a:ext>
          </a:extLst>
        </xdr:cNvPr>
        <xdr:cNvSpPr txBox="1"/>
      </xdr:nvSpPr>
      <xdr:spPr>
        <a:xfrm>
          <a:off x="22199600" y="1302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49530</xdr:rowOff>
    </xdr:from>
    <xdr:to>
      <xdr:col>116</xdr:col>
      <xdr:colOff>152400</xdr:colOff>
      <xdr:row>77</xdr:row>
      <xdr:rowOff>49530</xdr:rowOff>
    </xdr:to>
    <xdr:cxnSp macro="">
      <xdr:nvCxnSpPr>
        <xdr:cNvPr id="711" name="直線コネクタ 710">
          <a:extLst>
            <a:ext uri="{FF2B5EF4-FFF2-40B4-BE49-F238E27FC236}">
              <a16:creationId xmlns:a16="http://schemas.microsoft.com/office/drawing/2014/main" id="{96F59BEB-AF0E-4DD8-860C-FA3D0626E7AE}"/>
            </a:ext>
          </a:extLst>
        </xdr:cNvPr>
        <xdr:cNvCxnSpPr/>
      </xdr:nvCxnSpPr>
      <xdr:spPr>
        <a:xfrm>
          <a:off x="22072600" y="1325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113047</xdr:rowOff>
    </xdr:from>
    <xdr:ext cx="469744" cy="259045"/>
    <xdr:sp macro="" textlink="">
      <xdr:nvSpPr>
        <xdr:cNvPr id="712" name="【児童館】&#10;一人当たり面積平均値テキスト">
          <a:extLst>
            <a:ext uri="{FF2B5EF4-FFF2-40B4-BE49-F238E27FC236}">
              <a16:creationId xmlns:a16="http://schemas.microsoft.com/office/drawing/2014/main" id="{CC9D896B-67FB-4F27-A951-D5D2EE7BED2C}"/>
            </a:ext>
          </a:extLst>
        </xdr:cNvPr>
        <xdr:cNvSpPr txBox="1"/>
      </xdr:nvSpPr>
      <xdr:spPr>
        <a:xfrm>
          <a:off x="22199600" y="14171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90170</xdr:rowOff>
    </xdr:from>
    <xdr:to>
      <xdr:col>116</xdr:col>
      <xdr:colOff>114300</xdr:colOff>
      <xdr:row>84</xdr:row>
      <xdr:rowOff>20320</xdr:rowOff>
    </xdr:to>
    <xdr:sp macro="" textlink="">
      <xdr:nvSpPr>
        <xdr:cNvPr id="713" name="フローチャート: 判断 712">
          <a:extLst>
            <a:ext uri="{FF2B5EF4-FFF2-40B4-BE49-F238E27FC236}">
              <a16:creationId xmlns:a16="http://schemas.microsoft.com/office/drawing/2014/main" id="{B7A930D0-E493-4C02-980E-5C7302A980D8}"/>
            </a:ext>
          </a:extLst>
        </xdr:cNvPr>
        <xdr:cNvSpPr/>
      </xdr:nvSpPr>
      <xdr:spPr>
        <a:xfrm>
          <a:off x="221107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97789</xdr:rowOff>
    </xdr:from>
    <xdr:to>
      <xdr:col>112</xdr:col>
      <xdr:colOff>38100</xdr:colOff>
      <xdr:row>84</xdr:row>
      <xdr:rowOff>27939</xdr:rowOff>
    </xdr:to>
    <xdr:sp macro="" textlink="">
      <xdr:nvSpPr>
        <xdr:cNvPr id="714" name="フローチャート: 判断 713">
          <a:extLst>
            <a:ext uri="{FF2B5EF4-FFF2-40B4-BE49-F238E27FC236}">
              <a16:creationId xmlns:a16="http://schemas.microsoft.com/office/drawing/2014/main" id="{B46502E6-23B4-44E7-AEF3-6E2AF1843324}"/>
            </a:ext>
          </a:extLst>
        </xdr:cNvPr>
        <xdr:cNvSpPr/>
      </xdr:nvSpPr>
      <xdr:spPr>
        <a:xfrm>
          <a:off x="21272500" y="1432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82550</xdr:rowOff>
    </xdr:from>
    <xdr:to>
      <xdr:col>107</xdr:col>
      <xdr:colOff>101600</xdr:colOff>
      <xdr:row>84</xdr:row>
      <xdr:rowOff>12700</xdr:rowOff>
    </xdr:to>
    <xdr:sp macro="" textlink="">
      <xdr:nvSpPr>
        <xdr:cNvPr id="715" name="フローチャート: 判断 714">
          <a:extLst>
            <a:ext uri="{FF2B5EF4-FFF2-40B4-BE49-F238E27FC236}">
              <a16:creationId xmlns:a16="http://schemas.microsoft.com/office/drawing/2014/main" id="{ACE366B0-CB21-4374-AE2B-81C4BA695E22}"/>
            </a:ext>
          </a:extLst>
        </xdr:cNvPr>
        <xdr:cNvSpPr/>
      </xdr:nvSpPr>
      <xdr:spPr>
        <a:xfrm>
          <a:off x="203835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716" name="フローチャート: 判断 715">
          <a:extLst>
            <a:ext uri="{FF2B5EF4-FFF2-40B4-BE49-F238E27FC236}">
              <a16:creationId xmlns:a16="http://schemas.microsoft.com/office/drawing/2014/main" id="{CFD7DE84-27EF-4489-8CFE-0F5946D325DA}"/>
            </a:ext>
          </a:extLst>
        </xdr:cNvPr>
        <xdr:cNvSpPr/>
      </xdr:nvSpPr>
      <xdr:spPr>
        <a:xfrm>
          <a:off x="19494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105411</xdr:rowOff>
    </xdr:from>
    <xdr:to>
      <xdr:col>98</xdr:col>
      <xdr:colOff>38100</xdr:colOff>
      <xdr:row>84</xdr:row>
      <xdr:rowOff>35561</xdr:rowOff>
    </xdr:to>
    <xdr:sp macro="" textlink="">
      <xdr:nvSpPr>
        <xdr:cNvPr id="717" name="フローチャート: 判断 716">
          <a:extLst>
            <a:ext uri="{FF2B5EF4-FFF2-40B4-BE49-F238E27FC236}">
              <a16:creationId xmlns:a16="http://schemas.microsoft.com/office/drawing/2014/main" id="{05779695-C48D-4CB4-B7CD-8D035B56D54E}"/>
            </a:ext>
          </a:extLst>
        </xdr:cNvPr>
        <xdr:cNvSpPr/>
      </xdr:nvSpPr>
      <xdr:spPr>
        <a:xfrm>
          <a:off x="18605500" y="1433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8CF6D52C-E01D-4F30-84C1-A0BE5F514F12}"/>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F8D023ED-E029-41EF-8C9C-7E9B7685B038}"/>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9D27AB21-C6D8-4BC6-B9F4-EFB365B8365C}"/>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444A916E-61C6-4504-BC6B-009C832AF294}"/>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id="{73A6A4D1-22D2-491D-BBDB-4E5744246AA8}"/>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135889</xdr:rowOff>
    </xdr:from>
    <xdr:to>
      <xdr:col>116</xdr:col>
      <xdr:colOff>114300</xdr:colOff>
      <xdr:row>84</xdr:row>
      <xdr:rowOff>66039</xdr:rowOff>
    </xdr:to>
    <xdr:sp macro="" textlink="">
      <xdr:nvSpPr>
        <xdr:cNvPr id="723" name="楕円 722">
          <a:extLst>
            <a:ext uri="{FF2B5EF4-FFF2-40B4-BE49-F238E27FC236}">
              <a16:creationId xmlns:a16="http://schemas.microsoft.com/office/drawing/2014/main" id="{5F231D29-53E8-4588-8223-7F5A6B10458C}"/>
            </a:ext>
          </a:extLst>
        </xdr:cNvPr>
        <xdr:cNvSpPr/>
      </xdr:nvSpPr>
      <xdr:spPr>
        <a:xfrm>
          <a:off x="22110700" y="143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114316</xdr:rowOff>
    </xdr:from>
    <xdr:ext cx="469744" cy="259045"/>
    <xdr:sp macro="" textlink="">
      <xdr:nvSpPr>
        <xdr:cNvPr id="724" name="【児童館】&#10;一人当たり面積該当値テキスト">
          <a:extLst>
            <a:ext uri="{FF2B5EF4-FFF2-40B4-BE49-F238E27FC236}">
              <a16:creationId xmlns:a16="http://schemas.microsoft.com/office/drawing/2014/main" id="{7341EECC-F7B0-4ABC-863C-DC48E9826D81}"/>
            </a:ext>
          </a:extLst>
        </xdr:cNvPr>
        <xdr:cNvSpPr txBox="1"/>
      </xdr:nvSpPr>
      <xdr:spPr>
        <a:xfrm>
          <a:off x="22199600" y="1434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143511</xdr:rowOff>
    </xdr:from>
    <xdr:to>
      <xdr:col>112</xdr:col>
      <xdr:colOff>38100</xdr:colOff>
      <xdr:row>84</xdr:row>
      <xdr:rowOff>73661</xdr:rowOff>
    </xdr:to>
    <xdr:sp macro="" textlink="">
      <xdr:nvSpPr>
        <xdr:cNvPr id="725" name="楕円 724">
          <a:extLst>
            <a:ext uri="{FF2B5EF4-FFF2-40B4-BE49-F238E27FC236}">
              <a16:creationId xmlns:a16="http://schemas.microsoft.com/office/drawing/2014/main" id="{1696DBF9-03F4-4873-A9E2-E71C92EF2AEE}"/>
            </a:ext>
          </a:extLst>
        </xdr:cNvPr>
        <xdr:cNvSpPr/>
      </xdr:nvSpPr>
      <xdr:spPr>
        <a:xfrm>
          <a:off x="21272500" y="1437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15239</xdr:rowOff>
    </xdr:from>
    <xdr:to>
      <xdr:col>116</xdr:col>
      <xdr:colOff>63500</xdr:colOff>
      <xdr:row>84</xdr:row>
      <xdr:rowOff>22861</xdr:rowOff>
    </xdr:to>
    <xdr:cxnSp macro="">
      <xdr:nvCxnSpPr>
        <xdr:cNvPr id="726" name="直線コネクタ 725">
          <a:extLst>
            <a:ext uri="{FF2B5EF4-FFF2-40B4-BE49-F238E27FC236}">
              <a16:creationId xmlns:a16="http://schemas.microsoft.com/office/drawing/2014/main" id="{52CDFC09-6E6F-4F03-BBFE-194802EC20F9}"/>
            </a:ext>
          </a:extLst>
        </xdr:cNvPr>
        <xdr:cNvCxnSpPr/>
      </xdr:nvCxnSpPr>
      <xdr:spPr>
        <a:xfrm flipV="1">
          <a:off x="21323300" y="14417039"/>
          <a:ext cx="8382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143511</xdr:rowOff>
    </xdr:from>
    <xdr:to>
      <xdr:col>107</xdr:col>
      <xdr:colOff>101600</xdr:colOff>
      <xdr:row>84</xdr:row>
      <xdr:rowOff>73661</xdr:rowOff>
    </xdr:to>
    <xdr:sp macro="" textlink="">
      <xdr:nvSpPr>
        <xdr:cNvPr id="727" name="楕円 726">
          <a:extLst>
            <a:ext uri="{FF2B5EF4-FFF2-40B4-BE49-F238E27FC236}">
              <a16:creationId xmlns:a16="http://schemas.microsoft.com/office/drawing/2014/main" id="{B9299181-7C72-4BAA-9178-3E282D0BFDE1}"/>
            </a:ext>
          </a:extLst>
        </xdr:cNvPr>
        <xdr:cNvSpPr/>
      </xdr:nvSpPr>
      <xdr:spPr>
        <a:xfrm>
          <a:off x="20383500" y="1437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22861</xdr:rowOff>
    </xdr:from>
    <xdr:to>
      <xdr:col>111</xdr:col>
      <xdr:colOff>177800</xdr:colOff>
      <xdr:row>84</xdr:row>
      <xdr:rowOff>22861</xdr:rowOff>
    </xdr:to>
    <xdr:cxnSp macro="">
      <xdr:nvCxnSpPr>
        <xdr:cNvPr id="728" name="直線コネクタ 727">
          <a:extLst>
            <a:ext uri="{FF2B5EF4-FFF2-40B4-BE49-F238E27FC236}">
              <a16:creationId xmlns:a16="http://schemas.microsoft.com/office/drawing/2014/main" id="{D6637D65-A058-4910-A6EC-C3ABD1A40D73}"/>
            </a:ext>
          </a:extLst>
        </xdr:cNvPr>
        <xdr:cNvCxnSpPr/>
      </xdr:nvCxnSpPr>
      <xdr:spPr>
        <a:xfrm>
          <a:off x="20434300" y="144246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151130</xdr:rowOff>
    </xdr:from>
    <xdr:to>
      <xdr:col>102</xdr:col>
      <xdr:colOff>165100</xdr:colOff>
      <xdr:row>84</xdr:row>
      <xdr:rowOff>81280</xdr:rowOff>
    </xdr:to>
    <xdr:sp macro="" textlink="">
      <xdr:nvSpPr>
        <xdr:cNvPr id="729" name="楕円 728">
          <a:extLst>
            <a:ext uri="{FF2B5EF4-FFF2-40B4-BE49-F238E27FC236}">
              <a16:creationId xmlns:a16="http://schemas.microsoft.com/office/drawing/2014/main" id="{03CA7D7D-6004-4C56-80EC-EA59C086A40F}"/>
            </a:ext>
          </a:extLst>
        </xdr:cNvPr>
        <xdr:cNvSpPr/>
      </xdr:nvSpPr>
      <xdr:spPr>
        <a:xfrm>
          <a:off x="19494500" y="1438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22861</xdr:rowOff>
    </xdr:from>
    <xdr:to>
      <xdr:col>107</xdr:col>
      <xdr:colOff>50800</xdr:colOff>
      <xdr:row>84</xdr:row>
      <xdr:rowOff>30480</xdr:rowOff>
    </xdr:to>
    <xdr:cxnSp macro="">
      <xdr:nvCxnSpPr>
        <xdr:cNvPr id="730" name="直線コネクタ 729">
          <a:extLst>
            <a:ext uri="{FF2B5EF4-FFF2-40B4-BE49-F238E27FC236}">
              <a16:creationId xmlns:a16="http://schemas.microsoft.com/office/drawing/2014/main" id="{950377CF-E5B5-4710-95E4-E74CCEA3A92A}"/>
            </a:ext>
          </a:extLst>
        </xdr:cNvPr>
        <xdr:cNvCxnSpPr/>
      </xdr:nvCxnSpPr>
      <xdr:spPr>
        <a:xfrm flipV="1">
          <a:off x="19545300" y="144246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158750</xdr:rowOff>
    </xdr:from>
    <xdr:to>
      <xdr:col>98</xdr:col>
      <xdr:colOff>38100</xdr:colOff>
      <xdr:row>84</xdr:row>
      <xdr:rowOff>88900</xdr:rowOff>
    </xdr:to>
    <xdr:sp macro="" textlink="">
      <xdr:nvSpPr>
        <xdr:cNvPr id="731" name="楕円 730">
          <a:extLst>
            <a:ext uri="{FF2B5EF4-FFF2-40B4-BE49-F238E27FC236}">
              <a16:creationId xmlns:a16="http://schemas.microsoft.com/office/drawing/2014/main" id="{0CDFC83D-13DE-4812-B8D1-79342D799A97}"/>
            </a:ext>
          </a:extLst>
        </xdr:cNvPr>
        <xdr:cNvSpPr/>
      </xdr:nvSpPr>
      <xdr:spPr>
        <a:xfrm>
          <a:off x="18605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30480</xdr:rowOff>
    </xdr:from>
    <xdr:to>
      <xdr:col>102</xdr:col>
      <xdr:colOff>114300</xdr:colOff>
      <xdr:row>84</xdr:row>
      <xdr:rowOff>38100</xdr:rowOff>
    </xdr:to>
    <xdr:cxnSp macro="">
      <xdr:nvCxnSpPr>
        <xdr:cNvPr id="732" name="直線コネクタ 731">
          <a:extLst>
            <a:ext uri="{FF2B5EF4-FFF2-40B4-BE49-F238E27FC236}">
              <a16:creationId xmlns:a16="http://schemas.microsoft.com/office/drawing/2014/main" id="{02EF6BC9-E075-4AA4-82DB-63DE4C26645F}"/>
            </a:ext>
          </a:extLst>
        </xdr:cNvPr>
        <xdr:cNvCxnSpPr/>
      </xdr:nvCxnSpPr>
      <xdr:spPr>
        <a:xfrm flipV="1">
          <a:off x="18656300" y="144322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44466</xdr:rowOff>
    </xdr:from>
    <xdr:ext cx="469744" cy="259045"/>
    <xdr:sp macro="" textlink="">
      <xdr:nvSpPr>
        <xdr:cNvPr id="733" name="n_1aveValue【児童館】&#10;一人当たり面積">
          <a:extLst>
            <a:ext uri="{FF2B5EF4-FFF2-40B4-BE49-F238E27FC236}">
              <a16:creationId xmlns:a16="http://schemas.microsoft.com/office/drawing/2014/main" id="{69C9810E-6BF8-4FA6-BFF2-B84F6144A61A}"/>
            </a:ext>
          </a:extLst>
        </xdr:cNvPr>
        <xdr:cNvSpPr txBox="1"/>
      </xdr:nvSpPr>
      <xdr:spPr>
        <a:xfrm>
          <a:off x="21075727" y="1410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29227</xdr:rowOff>
    </xdr:from>
    <xdr:ext cx="469744" cy="259045"/>
    <xdr:sp macro="" textlink="">
      <xdr:nvSpPr>
        <xdr:cNvPr id="734" name="n_2aveValue【児童館】&#10;一人当たり面積">
          <a:extLst>
            <a:ext uri="{FF2B5EF4-FFF2-40B4-BE49-F238E27FC236}">
              <a16:creationId xmlns:a16="http://schemas.microsoft.com/office/drawing/2014/main" id="{31E21D36-F452-4E06-97D8-B3D9AFA8973F}"/>
            </a:ext>
          </a:extLst>
        </xdr:cNvPr>
        <xdr:cNvSpPr txBox="1"/>
      </xdr:nvSpPr>
      <xdr:spPr>
        <a:xfrm>
          <a:off x="20199427" y="1408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67327</xdr:rowOff>
    </xdr:from>
    <xdr:ext cx="469744" cy="259045"/>
    <xdr:sp macro="" textlink="">
      <xdr:nvSpPr>
        <xdr:cNvPr id="735" name="n_3aveValue【児童館】&#10;一人当たり面積">
          <a:extLst>
            <a:ext uri="{FF2B5EF4-FFF2-40B4-BE49-F238E27FC236}">
              <a16:creationId xmlns:a16="http://schemas.microsoft.com/office/drawing/2014/main" id="{EA724709-B323-4B6C-AA6A-68378F7BE719}"/>
            </a:ext>
          </a:extLst>
        </xdr:cNvPr>
        <xdr:cNvSpPr txBox="1"/>
      </xdr:nvSpPr>
      <xdr:spPr>
        <a:xfrm>
          <a:off x="19310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52088</xdr:rowOff>
    </xdr:from>
    <xdr:ext cx="469744" cy="259045"/>
    <xdr:sp macro="" textlink="">
      <xdr:nvSpPr>
        <xdr:cNvPr id="736" name="n_4aveValue【児童館】&#10;一人当たり面積">
          <a:extLst>
            <a:ext uri="{FF2B5EF4-FFF2-40B4-BE49-F238E27FC236}">
              <a16:creationId xmlns:a16="http://schemas.microsoft.com/office/drawing/2014/main" id="{E83D7239-7A5E-4FD0-90FE-6F99A84A26CF}"/>
            </a:ext>
          </a:extLst>
        </xdr:cNvPr>
        <xdr:cNvSpPr txBox="1"/>
      </xdr:nvSpPr>
      <xdr:spPr>
        <a:xfrm>
          <a:off x="18421427" y="1411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64788</xdr:rowOff>
    </xdr:from>
    <xdr:ext cx="469744" cy="259045"/>
    <xdr:sp macro="" textlink="">
      <xdr:nvSpPr>
        <xdr:cNvPr id="737" name="n_1mainValue【児童館】&#10;一人当たり面積">
          <a:extLst>
            <a:ext uri="{FF2B5EF4-FFF2-40B4-BE49-F238E27FC236}">
              <a16:creationId xmlns:a16="http://schemas.microsoft.com/office/drawing/2014/main" id="{88D41C5F-B4A5-44EB-8868-2774251BADB7}"/>
            </a:ext>
          </a:extLst>
        </xdr:cNvPr>
        <xdr:cNvSpPr txBox="1"/>
      </xdr:nvSpPr>
      <xdr:spPr>
        <a:xfrm>
          <a:off x="21075727" y="14466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64788</xdr:rowOff>
    </xdr:from>
    <xdr:ext cx="469744" cy="259045"/>
    <xdr:sp macro="" textlink="">
      <xdr:nvSpPr>
        <xdr:cNvPr id="738" name="n_2mainValue【児童館】&#10;一人当たり面積">
          <a:extLst>
            <a:ext uri="{FF2B5EF4-FFF2-40B4-BE49-F238E27FC236}">
              <a16:creationId xmlns:a16="http://schemas.microsoft.com/office/drawing/2014/main" id="{89AAE55D-5258-491B-A3AB-E43C0719B76B}"/>
            </a:ext>
          </a:extLst>
        </xdr:cNvPr>
        <xdr:cNvSpPr txBox="1"/>
      </xdr:nvSpPr>
      <xdr:spPr>
        <a:xfrm>
          <a:off x="20199427" y="14466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72407</xdr:rowOff>
    </xdr:from>
    <xdr:ext cx="469744" cy="259045"/>
    <xdr:sp macro="" textlink="">
      <xdr:nvSpPr>
        <xdr:cNvPr id="739" name="n_3mainValue【児童館】&#10;一人当たり面積">
          <a:extLst>
            <a:ext uri="{FF2B5EF4-FFF2-40B4-BE49-F238E27FC236}">
              <a16:creationId xmlns:a16="http://schemas.microsoft.com/office/drawing/2014/main" id="{26540C5C-9135-4DC1-9AC8-B85456939CB7}"/>
            </a:ext>
          </a:extLst>
        </xdr:cNvPr>
        <xdr:cNvSpPr txBox="1"/>
      </xdr:nvSpPr>
      <xdr:spPr>
        <a:xfrm>
          <a:off x="19310427" y="1447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80027</xdr:rowOff>
    </xdr:from>
    <xdr:ext cx="469744" cy="259045"/>
    <xdr:sp macro="" textlink="">
      <xdr:nvSpPr>
        <xdr:cNvPr id="740" name="n_4mainValue【児童館】&#10;一人当たり面積">
          <a:extLst>
            <a:ext uri="{FF2B5EF4-FFF2-40B4-BE49-F238E27FC236}">
              <a16:creationId xmlns:a16="http://schemas.microsoft.com/office/drawing/2014/main" id="{E9133453-180E-4F61-96D9-61BD74CABA01}"/>
            </a:ext>
          </a:extLst>
        </xdr:cNvPr>
        <xdr:cNvSpPr txBox="1"/>
      </xdr:nvSpPr>
      <xdr:spPr>
        <a:xfrm>
          <a:off x="184214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1" name="正方形/長方形 740">
          <a:extLst>
            <a:ext uri="{FF2B5EF4-FFF2-40B4-BE49-F238E27FC236}">
              <a16:creationId xmlns:a16="http://schemas.microsoft.com/office/drawing/2014/main" id="{E461E4A9-424E-4F38-B0C8-DC4D7827F0AF}"/>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2" name="正方形/長方形 741">
          <a:extLst>
            <a:ext uri="{FF2B5EF4-FFF2-40B4-BE49-F238E27FC236}">
              <a16:creationId xmlns:a16="http://schemas.microsoft.com/office/drawing/2014/main" id="{42A831F3-3B8E-4085-9AA5-0D1C8771F573}"/>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3" name="正方形/長方形 742">
          <a:extLst>
            <a:ext uri="{FF2B5EF4-FFF2-40B4-BE49-F238E27FC236}">
              <a16:creationId xmlns:a16="http://schemas.microsoft.com/office/drawing/2014/main" id="{315B20AF-07EB-46D9-B82E-78CF1358BC7C}"/>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4" name="正方形/長方形 743">
          <a:extLst>
            <a:ext uri="{FF2B5EF4-FFF2-40B4-BE49-F238E27FC236}">
              <a16:creationId xmlns:a16="http://schemas.microsoft.com/office/drawing/2014/main" id="{1FA65C8E-32AA-40CE-A613-AF781DF358A9}"/>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5" name="正方形/長方形 744">
          <a:extLst>
            <a:ext uri="{FF2B5EF4-FFF2-40B4-BE49-F238E27FC236}">
              <a16:creationId xmlns:a16="http://schemas.microsoft.com/office/drawing/2014/main" id="{2BC1FF00-581B-4754-B9E1-3A021F69B1A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6" name="正方形/長方形 745">
          <a:extLst>
            <a:ext uri="{FF2B5EF4-FFF2-40B4-BE49-F238E27FC236}">
              <a16:creationId xmlns:a16="http://schemas.microsoft.com/office/drawing/2014/main" id="{06AF97BB-3FC0-4C42-B8F4-9536FA86C235}"/>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7" name="正方形/長方形 746">
          <a:extLst>
            <a:ext uri="{FF2B5EF4-FFF2-40B4-BE49-F238E27FC236}">
              <a16:creationId xmlns:a16="http://schemas.microsoft.com/office/drawing/2014/main" id="{C347D093-3A71-4919-A66C-53FC80312C9F}"/>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8" name="正方形/長方形 747">
          <a:extLst>
            <a:ext uri="{FF2B5EF4-FFF2-40B4-BE49-F238E27FC236}">
              <a16:creationId xmlns:a16="http://schemas.microsoft.com/office/drawing/2014/main" id="{7B09BBB5-4673-40D8-85F1-3D810A9DC533}"/>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9" name="テキスト ボックス 748">
          <a:extLst>
            <a:ext uri="{FF2B5EF4-FFF2-40B4-BE49-F238E27FC236}">
              <a16:creationId xmlns:a16="http://schemas.microsoft.com/office/drawing/2014/main" id="{99E6D726-6EED-48BB-8CD3-D99B75220003}"/>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0" name="直線コネクタ 749">
          <a:extLst>
            <a:ext uri="{FF2B5EF4-FFF2-40B4-BE49-F238E27FC236}">
              <a16:creationId xmlns:a16="http://schemas.microsoft.com/office/drawing/2014/main" id="{49F4C10C-FBB6-416B-82EF-0D5E3CE2F892}"/>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1" name="テキスト ボックス 750">
          <a:extLst>
            <a:ext uri="{FF2B5EF4-FFF2-40B4-BE49-F238E27FC236}">
              <a16:creationId xmlns:a16="http://schemas.microsoft.com/office/drawing/2014/main" id="{B9A3589A-85EA-4A65-B792-3C7836D8720A}"/>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2" name="直線コネクタ 751">
          <a:extLst>
            <a:ext uri="{FF2B5EF4-FFF2-40B4-BE49-F238E27FC236}">
              <a16:creationId xmlns:a16="http://schemas.microsoft.com/office/drawing/2014/main" id="{874B80FF-80BE-440C-B544-EF2B3B3D827D}"/>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3" name="テキスト ボックス 752">
          <a:extLst>
            <a:ext uri="{FF2B5EF4-FFF2-40B4-BE49-F238E27FC236}">
              <a16:creationId xmlns:a16="http://schemas.microsoft.com/office/drawing/2014/main" id="{C50269E4-7F96-4D03-AA97-0F2062A75EA8}"/>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4" name="直線コネクタ 753">
          <a:extLst>
            <a:ext uri="{FF2B5EF4-FFF2-40B4-BE49-F238E27FC236}">
              <a16:creationId xmlns:a16="http://schemas.microsoft.com/office/drawing/2014/main" id="{53095BCF-77D4-490A-9BE3-B2CCC2D80C31}"/>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5" name="テキスト ボックス 754">
          <a:extLst>
            <a:ext uri="{FF2B5EF4-FFF2-40B4-BE49-F238E27FC236}">
              <a16:creationId xmlns:a16="http://schemas.microsoft.com/office/drawing/2014/main" id="{DF93A5FC-7A3A-4267-A704-022A64118F24}"/>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6" name="直線コネクタ 755">
          <a:extLst>
            <a:ext uri="{FF2B5EF4-FFF2-40B4-BE49-F238E27FC236}">
              <a16:creationId xmlns:a16="http://schemas.microsoft.com/office/drawing/2014/main" id="{7B78FED3-BBDF-4AA8-A4D4-6390B1A7D36E}"/>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7" name="テキスト ボックス 756">
          <a:extLst>
            <a:ext uri="{FF2B5EF4-FFF2-40B4-BE49-F238E27FC236}">
              <a16:creationId xmlns:a16="http://schemas.microsoft.com/office/drawing/2014/main" id="{7AD7A142-3AAF-4335-B288-B9CA6D160095}"/>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8" name="直線コネクタ 757">
          <a:extLst>
            <a:ext uri="{FF2B5EF4-FFF2-40B4-BE49-F238E27FC236}">
              <a16:creationId xmlns:a16="http://schemas.microsoft.com/office/drawing/2014/main" id="{CD240816-761B-459B-86D2-CAED473D7917}"/>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9" name="テキスト ボックス 758">
          <a:extLst>
            <a:ext uri="{FF2B5EF4-FFF2-40B4-BE49-F238E27FC236}">
              <a16:creationId xmlns:a16="http://schemas.microsoft.com/office/drawing/2014/main" id="{D5CF270D-B855-4DA1-BB6B-34951F20779E}"/>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60" name="直線コネクタ 759">
          <a:extLst>
            <a:ext uri="{FF2B5EF4-FFF2-40B4-BE49-F238E27FC236}">
              <a16:creationId xmlns:a16="http://schemas.microsoft.com/office/drawing/2014/main" id="{01C823B7-3FBF-4D3D-A564-E6AF43F3B68A}"/>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1" name="テキスト ボックス 760">
          <a:extLst>
            <a:ext uri="{FF2B5EF4-FFF2-40B4-BE49-F238E27FC236}">
              <a16:creationId xmlns:a16="http://schemas.microsoft.com/office/drawing/2014/main" id="{815DE960-C049-4FC9-9DC7-1EA25749155B}"/>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2" name="直線コネクタ 761">
          <a:extLst>
            <a:ext uri="{FF2B5EF4-FFF2-40B4-BE49-F238E27FC236}">
              <a16:creationId xmlns:a16="http://schemas.microsoft.com/office/drawing/2014/main" id="{7303B65A-7B43-44A9-9356-A9719A141BCC}"/>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3" name="テキスト ボックス 762">
          <a:extLst>
            <a:ext uri="{FF2B5EF4-FFF2-40B4-BE49-F238E27FC236}">
              <a16:creationId xmlns:a16="http://schemas.microsoft.com/office/drawing/2014/main" id="{F6CE13F3-3F88-4778-B539-7F940F0953ED}"/>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4" name="直線コネクタ 763">
          <a:extLst>
            <a:ext uri="{FF2B5EF4-FFF2-40B4-BE49-F238E27FC236}">
              <a16:creationId xmlns:a16="http://schemas.microsoft.com/office/drawing/2014/main" id="{7422DEA8-91E7-49E7-AD44-AB420F7375F3}"/>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5" name="【公民館】&#10;有形固定資産減価償却率グラフ枠">
          <a:extLst>
            <a:ext uri="{FF2B5EF4-FFF2-40B4-BE49-F238E27FC236}">
              <a16:creationId xmlns:a16="http://schemas.microsoft.com/office/drawing/2014/main" id="{406B61C4-1F87-4A3A-A577-87F15B08C84B}"/>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161108</xdr:rowOff>
    </xdr:from>
    <xdr:to>
      <xdr:col>85</xdr:col>
      <xdr:colOff>126364</xdr:colOff>
      <xdr:row>109</xdr:row>
      <xdr:rowOff>35379</xdr:rowOff>
    </xdr:to>
    <xdr:cxnSp macro="">
      <xdr:nvCxnSpPr>
        <xdr:cNvPr id="766" name="直線コネクタ 765">
          <a:extLst>
            <a:ext uri="{FF2B5EF4-FFF2-40B4-BE49-F238E27FC236}">
              <a16:creationId xmlns:a16="http://schemas.microsoft.com/office/drawing/2014/main" id="{78969A15-500B-4305-8F2B-0F27309B3C29}"/>
            </a:ext>
          </a:extLst>
        </xdr:cNvPr>
        <xdr:cNvCxnSpPr/>
      </xdr:nvCxnSpPr>
      <xdr:spPr>
        <a:xfrm flipV="1">
          <a:off x="16318864" y="17134658"/>
          <a:ext cx="0" cy="1588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7" name="【公民館】&#10;有形固定資産減価償却率最小値テキスト">
          <a:extLst>
            <a:ext uri="{FF2B5EF4-FFF2-40B4-BE49-F238E27FC236}">
              <a16:creationId xmlns:a16="http://schemas.microsoft.com/office/drawing/2014/main" id="{7CC799ED-534D-42C1-9544-E7C3A7657AE1}"/>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8" name="直線コネクタ 767">
          <a:extLst>
            <a:ext uri="{FF2B5EF4-FFF2-40B4-BE49-F238E27FC236}">
              <a16:creationId xmlns:a16="http://schemas.microsoft.com/office/drawing/2014/main" id="{BDD15D3E-31B9-45F3-BEA1-23BE351626A8}"/>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107785</xdr:rowOff>
    </xdr:from>
    <xdr:ext cx="340478" cy="259045"/>
    <xdr:sp macro="" textlink="">
      <xdr:nvSpPr>
        <xdr:cNvPr id="769" name="【公民館】&#10;有形固定資産減価償却率最大値テキスト">
          <a:extLst>
            <a:ext uri="{FF2B5EF4-FFF2-40B4-BE49-F238E27FC236}">
              <a16:creationId xmlns:a16="http://schemas.microsoft.com/office/drawing/2014/main" id="{098EFBD2-7082-486F-AD9C-DD3D058DC53E}"/>
            </a:ext>
          </a:extLst>
        </xdr:cNvPr>
        <xdr:cNvSpPr txBox="1"/>
      </xdr:nvSpPr>
      <xdr:spPr>
        <a:xfrm>
          <a:off x="16357600" y="169098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161108</xdr:rowOff>
    </xdr:from>
    <xdr:to>
      <xdr:col>86</xdr:col>
      <xdr:colOff>25400</xdr:colOff>
      <xdr:row>99</xdr:row>
      <xdr:rowOff>161108</xdr:rowOff>
    </xdr:to>
    <xdr:cxnSp macro="">
      <xdr:nvCxnSpPr>
        <xdr:cNvPr id="770" name="直線コネクタ 769">
          <a:extLst>
            <a:ext uri="{FF2B5EF4-FFF2-40B4-BE49-F238E27FC236}">
              <a16:creationId xmlns:a16="http://schemas.microsoft.com/office/drawing/2014/main" id="{801B8B76-9220-492E-9E49-85B420B66F0D}"/>
            </a:ext>
          </a:extLst>
        </xdr:cNvPr>
        <xdr:cNvCxnSpPr/>
      </xdr:nvCxnSpPr>
      <xdr:spPr>
        <a:xfrm>
          <a:off x="16230600" y="17134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54808</xdr:rowOff>
    </xdr:from>
    <xdr:ext cx="405111" cy="259045"/>
    <xdr:sp macro="" textlink="">
      <xdr:nvSpPr>
        <xdr:cNvPr id="771" name="【公民館】&#10;有形固定資産減価償却率平均値テキスト">
          <a:extLst>
            <a:ext uri="{FF2B5EF4-FFF2-40B4-BE49-F238E27FC236}">
              <a16:creationId xmlns:a16="http://schemas.microsoft.com/office/drawing/2014/main" id="{787744F1-468C-4297-A0FC-3BAF69E28DD1}"/>
            </a:ext>
          </a:extLst>
        </xdr:cNvPr>
        <xdr:cNvSpPr txBox="1"/>
      </xdr:nvSpPr>
      <xdr:spPr>
        <a:xfrm>
          <a:off x="16357600" y="180570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31931</xdr:rowOff>
    </xdr:from>
    <xdr:to>
      <xdr:col>85</xdr:col>
      <xdr:colOff>177800</xdr:colOff>
      <xdr:row>106</xdr:row>
      <xdr:rowOff>133531</xdr:rowOff>
    </xdr:to>
    <xdr:sp macro="" textlink="">
      <xdr:nvSpPr>
        <xdr:cNvPr id="772" name="フローチャート: 判断 771">
          <a:extLst>
            <a:ext uri="{FF2B5EF4-FFF2-40B4-BE49-F238E27FC236}">
              <a16:creationId xmlns:a16="http://schemas.microsoft.com/office/drawing/2014/main" id="{81D4DE13-3DAA-4FB8-83F1-40499E4DB866}"/>
            </a:ext>
          </a:extLst>
        </xdr:cNvPr>
        <xdr:cNvSpPr/>
      </xdr:nvSpPr>
      <xdr:spPr>
        <a:xfrm>
          <a:off x="16268700" y="1820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61323</xdr:rowOff>
    </xdr:from>
    <xdr:to>
      <xdr:col>81</xdr:col>
      <xdr:colOff>101600</xdr:colOff>
      <xdr:row>106</xdr:row>
      <xdr:rowOff>162923</xdr:rowOff>
    </xdr:to>
    <xdr:sp macro="" textlink="">
      <xdr:nvSpPr>
        <xdr:cNvPr id="773" name="フローチャート: 判断 772">
          <a:extLst>
            <a:ext uri="{FF2B5EF4-FFF2-40B4-BE49-F238E27FC236}">
              <a16:creationId xmlns:a16="http://schemas.microsoft.com/office/drawing/2014/main" id="{75FCEEAE-B437-4371-B84A-73F0CB8FC258}"/>
            </a:ext>
          </a:extLst>
        </xdr:cNvPr>
        <xdr:cNvSpPr/>
      </xdr:nvSpPr>
      <xdr:spPr>
        <a:xfrm>
          <a:off x="15430500" y="1823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48261</xdr:rowOff>
    </xdr:from>
    <xdr:to>
      <xdr:col>76</xdr:col>
      <xdr:colOff>165100</xdr:colOff>
      <xdr:row>106</xdr:row>
      <xdr:rowOff>149861</xdr:rowOff>
    </xdr:to>
    <xdr:sp macro="" textlink="">
      <xdr:nvSpPr>
        <xdr:cNvPr id="774" name="フローチャート: 判断 773">
          <a:extLst>
            <a:ext uri="{FF2B5EF4-FFF2-40B4-BE49-F238E27FC236}">
              <a16:creationId xmlns:a16="http://schemas.microsoft.com/office/drawing/2014/main" id="{9AD68089-F02D-485D-BCD9-3AFAA584BAEE}"/>
            </a:ext>
          </a:extLst>
        </xdr:cNvPr>
        <xdr:cNvSpPr/>
      </xdr:nvSpPr>
      <xdr:spPr>
        <a:xfrm>
          <a:off x="145415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46627</xdr:rowOff>
    </xdr:from>
    <xdr:to>
      <xdr:col>72</xdr:col>
      <xdr:colOff>38100</xdr:colOff>
      <xdr:row>106</xdr:row>
      <xdr:rowOff>148227</xdr:rowOff>
    </xdr:to>
    <xdr:sp macro="" textlink="">
      <xdr:nvSpPr>
        <xdr:cNvPr id="775" name="フローチャート: 判断 774">
          <a:extLst>
            <a:ext uri="{FF2B5EF4-FFF2-40B4-BE49-F238E27FC236}">
              <a16:creationId xmlns:a16="http://schemas.microsoft.com/office/drawing/2014/main" id="{D94F3EA2-B78D-4637-88EE-AB940803B3DE}"/>
            </a:ext>
          </a:extLst>
        </xdr:cNvPr>
        <xdr:cNvSpPr/>
      </xdr:nvSpPr>
      <xdr:spPr>
        <a:xfrm>
          <a:off x="13652500" y="1822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102144</xdr:rowOff>
    </xdr:from>
    <xdr:to>
      <xdr:col>67</xdr:col>
      <xdr:colOff>101600</xdr:colOff>
      <xdr:row>106</xdr:row>
      <xdr:rowOff>32294</xdr:rowOff>
    </xdr:to>
    <xdr:sp macro="" textlink="">
      <xdr:nvSpPr>
        <xdr:cNvPr id="776" name="フローチャート: 判断 775">
          <a:extLst>
            <a:ext uri="{FF2B5EF4-FFF2-40B4-BE49-F238E27FC236}">
              <a16:creationId xmlns:a16="http://schemas.microsoft.com/office/drawing/2014/main" id="{38518175-63F0-47AC-9A49-74CFB637E651}"/>
            </a:ext>
          </a:extLst>
        </xdr:cNvPr>
        <xdr:cNvSpPr/>
      </xdr:nvSpPr>
      <xdr:spPr>
        <a:xfrm>
          <a:off x="12763500" y="1810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A4E3EFB3-A8F6-4E92-94FF-29090E6334B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30D73090-5BE2-4F5D-8CFC-EA232DAAF3C2}"/>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6274FD3B-DB58-42E9-8FBD-2CB711B04F5A}"/>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3E4681FF-B3B1-4F26-B0A0-D7C3DBAF8451}"/>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1" name="テキスト ボックス 780">
          <a:extLst>
            <a:ext uri="{FF2B5EF4-FFF2-40B4-BE49-F238E27FC236}">
              <a16:creationId xmlns:a16="http://schemas.microsoft.com/office/drawing/2014/main" id="{4953CBA3-13E1-4AFC-AB8B-D1D105428EEB}"/>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125005</xdr:rowOff>
    </xdr:from>
    <xdr:to>
      <xdr:col>85</xdr:col>
      <xdr:colOff>177800</xdr:colOff>
      <xdr:row>107</xdr:row>
      <xdr:rowOff>55155</xdr:rowOff>
    </xdr:to>
    <xdr:sp macro="" textlink="">
      <xdr:nvSpPr>
        <xdr:cNvPr id="782" name="楕円 781">
          <a:extLst>
            <a:ext uri="{FF2B5EF4-FFF2-40B4-BE49-F238E27FC236}">
              <a16:creationId xmlns:a16="http://schemas.microsoft.com/office/drawing/2014/main" id="{26F6E0AD-9166-48C9-9499-5FB4C5610A26}"/>
            </a:ext>
          </a:extLst>
        </xdr:cNvPr>
        <xdr:cNvSpPr/>
      </xdr:nvSpPr>
      <xdr:spPr>
        <a:xfrm>
          <a:off x="16268700" y="1829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103432</xdr:rowOff>
    </xdr:from>
    <xdr:ext cx="405111" cy="259045"/>
    <xdr:sp macro="" textlink="">
      <xdr:nvSpPr>
        <xdr:cNvPr id="783" name="【公民館】&#10;有形固定資産減価償却率該当値テキスト">
          <a:extLst>
            <a:ext uri="{FF2B5EF4-FFF2-40B4-BE49-F238E27FC236}">
              <a16:creationId xmlns:a16="http://schemas.microsoft.com/office/drawing/2014/main" id="{289C6121-0CA5-4689-99F0-A5A6685466ED}"/>
            </a:ext>
          </a:extLst>
        </xdr:cNvPr>
        <xdr:cNvSpPr txBox="1"/>
      </xdr:nvSpPr>
      <xdr:spPr>
        <a:xfrm>
          <a:off x="16357600" y="1827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72752</xdr:rowOff>
    </xdr:from>
    <xdr:to>
      <xdr:col>81</xdr:col>
      <xdr:colOff>101600</xdr:colOff>
      <xdr:row>107</xdr:row>
      <xdr:rowOff>2902</xdr:rowOff>
    </xdr:to>
    <xdr:sp macro="" textlink="">
      <xdr:nvSpPr>
        <xdr:cNvPr id="784" name="楕円 783">
          <a:extLst>
            <a:ext uri="{FF2B5EF4-FFF2-40B4-BE49-F238E27FC236}">
              <a16:creationId xmlns:a16="http://schemas.microsoft.com/office/drawing/2014/main" id="{0061C658-202C-4F9B-A0AB-4C57BEBFDB3A}"/>
            </a:ext>
          </a:extLst>
        </xdr:cNvPr>
        <xdr:cNvSpPr/>
      </xdr:nvSpPr>
      <xdr:spPr>
        <a:xfrm>
          <a:off x="15430500" y="1824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123552</xdr:rowOff>
    </xdr:from>
    <xdr:to>
      <xdr:col>85</xdr:col>
      <xdr:colOff>127000</xdr:colOff>
      <xdr:row>107</xdr:row>
      <xdr:rowOff>4355</xdr:rowOff>
    </xdr:to>
    <xdr:cxnSp macro="">
      <xdr:nvCxnSpPr>
        <xdr:cNvPr id="785" name="直線コネクタ 784">
          <a:extLst>
            <a:ext uri="{FF2B5EF4-FFF2-40B4-BE49-F238E27FC236}">
              <a16:creationId xmlns:a16="http://schemas.microsoft.com/office/drawing/2014/main" id="{8F30203D-1B9B-401E-81DF-1DE61E3BB8A6}"/>
            </a:ext>
          </a:extLst>
        </xdr:cNvPr>
        <xdr:cNvCxnSpPr/>
      </xdr:nvCxnSpPr>
      <xdr:spPr>
        <a:xfrm>
          <a:off x="15481300" y="18297252"/>
          <a:ext cx="838200" cy="52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15602</xdr:rowOff>
    </xdr:from>
    <xdr:to>
      <xdr:col>76</xdr:col>
      <xdr:colOff>165100</xdr:colOff>
      <xdr:row>106</xdr:row>
      <xdr:rowOff>117202</xdr:rowOff>
    </xdr:to>
    <xdr:sp macro="" textlink="">
      <xdr:nvSpPr>
        <xdr:cNvPr id="786" name="楕円 785">
          <a:extLst>
            <a:ext uri="{FF2B5EF4-FFF2-40B4-BE49-F238E27FC236}">
              <a16:creationId xmlns:a16="http://schemas.microsoft.com/office/drawing/2014/main" id="{C5137BDB-743F-4BA1-926E-8F97E3C83CC0}"/>
            </a:ext>
          </a:extLst>
        </xdr:cNvPr>
        <xdr:cNvSpPr/>
      </xdr:nvSpPr>
      <xdr:spPr>
        <a:xfrm>
          <a:off x="14541500" y="1818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66402</xdr:rowOff>
    </xdr:from>
    <xdr:to>
      <xdr:col>81</xdr:col>
      <xdr:colOff>50800</xdr:colOff>
      <xdr:row>106</xdr:row>
      <xdr:rowOff>123552</xdr:rowOff>
    </xdr:to>
    <xdr:cxnSp macro="">
      <xdr:nvCxnSpPr>
        <xdr:cNvPr id="787" name="直線コネクタ 786">
          <a:extLst>
            <a:ext uri="{FF2B5EF4-FFF2-40B4-BE49-F238E27FC236}">
              <a16:creationId xmlns:a16="http://schemas.microsoft.com/office/drawing/2014/main" id="{F8F000AA-530C-4EBC-89BB-406666689327}"/>
            </a:ext>
          </a:extLst>
        </xdr:cNvPr>
        <xdr:cNvCxnSpPr/>
      </xdr:nvCxnSpPr>
      <xdr:spPr>
        <a:xfrm>
          <a:off x="14592300" y="18240102"/>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10705</xdr:rowOff>
    </xdr:from>
    <xdr:to>
      <xdr:col>72</xdr:col>
      <xdr:colOff>38100</xdr:colOff>
      <xdr:row>106</xdr:row>
      <xdr:rowOff>112305</xdr:rowOff>
    </xdr:to>
    <xdr:sp macro="" textlink="">
      <xdr:nvSpPr>
        <xdr:cNvPr id="788" name="楕円 787">
          <a:extLst>
            <a:ext uri="{FF2B5EF4-FFF2-40B4-BE49-F238E27FC236}">
              <a16:creationId xmlns:a16="http://schemas.microsoft.com/office/drawing/2014/main" id="{7AD11325-C761-4884-90F5-3C82356DF946}"/>
            </a:ext>
          </a:extLst>
        </xdr:cNvPr>
        <xdr:cNvSpPr/>
      </xdr:nvSpPr>
      <xdr:spPr>
        <a:xfrm>
          <a:off x="13652500" y="18184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61505</xdr:rowOff>
    </xdr:from>
    <xdr:to>
      <xdr:col>76</xdr:col>
      <xdr:colOff>114300</xdr:colOff>
      <xdr:row>106</xdr:row>
      <xdr:rowOff>66402</xdr:rowOff>
    </xdr:to>
    <xdr:cxnSp macro="">
      <xdr:nvCxnSpPr>
        <xdr:cNvPr id="789" name="直線コネクタ 788">
          <a:extLst>
            <a:ext uri="{FF2B5EF4-FFF2-40B4-BE49-F238E27FC236}">
              <a16:creationId xmlns:a16="http://schemas.microsoft.com/office/drawing/2014/main" id="{9F7D8703-53A3-446F-B5A9-1E2255D32C61}"/>
            </a:ext>
          </a:extLst>
        </xdr:cNvPr>
        <xdr:cNvCxnSpPr/>
      </xdr:nvCxnSpPr>
      <xdr:spPr>
        <a:xfrm>
          <a:off x="13703300" y="18235205"/>
          <a:ext cx="889000" cy="4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97245</xdr:rowOff>
    </xdr:from>
    <xdr:to>
      <xdr:col>67</xdr:col>
      <xdr:colOff>101600</xdr:colOff>
      <xdr:row>106</xdr:row>
      <xdr:rowOff>27395</xdr:rowOff>
    </xdr:to>
    <xdr:sp macro="" textlink="">
      <xdr:nvSpPr>
        <xdr:cNvPr id="790" name="楕円 789">
          <a:extLst>
            <a:ext uri="{FF2B5EF4-FFF2-40B4-BE49-F238E27FC236}">
              <a16:creationId xmlns:a16="http://schemas.microsoft.com/office/drawing/2014/main" id="{EC4F7023-8922-423D-910D-307A47FB1FAA}"/>
            </a:ext>
          </a:extLst>
        </xdr:cNvPr>
        <xdr:cNvSpPr/>
      </xdr:nvSpPr>
      <xdr:spPr>
        <a:xfrm>
          <a:off x="12763500" y="1809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148045</xdr:rowOff>
    </xdr:from>
    <xdr:to>
      <xdr:col>71</xdr:col>
      <xdr:colOff>177800</xdr:colOff>
      <xdr:row>106</xdr:row>
      <xdr:rowOff>61505</xdr:rowOff>
    </xdr:to>
    <xdr:cxnSp macro="">
      <xdr:nvCxnSpPr>
        <xdr:cNvPr id="791" name="直線コネクタ 790">
          <a:extLst>
            <a:ext uri="{FF2B5EF4-FFF2-40B4-BE49-F238E27FC236}">
              <a16:creationId xmlns:a16="http://schemas.microsoft.com/office/drawing/2014/main" id="{3F106A45-6D13-4931-9BB9-3EFD12B0AEF8}"/>
            </a:ext>
          </a:extLst>
        </xdr:cNvPr>
        <xdr:cNvCxnSpPr/>
      </xdr:nvCxnSpPr>
      <xdr:spPr>
        <a:xfrm>
          <a:off x="12814300" y="18150295"/>
          <a:ext cx="889000" cy="84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8000</xdr:rowOff>
    </xdr:from>
    <xdr:ext cx="405111" cy="259045"/>
    <xdr:sp macro="" textlink="">
      <xdr:nvSpPr>
        <xdr:cNvPr id="792" name="n_1aveValue【公民館】&#10;有形固定資産減価償却率">
          <a:extLst>
            <a:ext uri="{FF2B5EF4-FFF2-40B4-BE49-F238E27FC236}">
              <a16:creationId xmlns:a16="http://schemas.microsoft.com/office/drawing/2014/main" id="{02985635-C5A1-4A30-9FF5-5B7463F0A11A}"/>
            </a:ext>
          </a:extLst>
        </xdr:cNvPr>
        <xdr:cNvSpPr txBox="1"/>
      </xdr:nvSpPr>
      <xdr:spPr>
        <a:xfrm>
          <a:off x="15266044" y="18010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140988</xdr:rowOff>
    </xdr:from>
    <xdr:ext cx="405111" cy="259045"/>
    <xdr:sp macro="" textlink="">
      <xdr:nvSpPr>
        <xdr:cNvPr id="793" name="n_2aveValue【公民館】&#10;有形固定資産減価償却率">
          <a:extLst>
            <a:ext uri="{FF2B5EF4-FFF2-40B4-BE49-F238E27FC236}">
              <a16:creationId xmlns:a16="http://schemas.microsoft.com/office/drawing/2014/main" id="{68098431-7079-4445-9957-891E72049892}"/>
            </a:ext>
          </a:extLst>
        </xdr:cNvPr>
        <xdr:cNvSpPr txBox="1"/>
      </xdr:nvSpPr>
      <xdr:spPr>
        <a:xfrm>
          <a:off x="14389744" y="18314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139354</xdr:rowOff>
    </xdr:from>
    <xdr:ext cx="405111" cy="259045"/>
    <xdr:sp macro="" textlink="">
      <xdr:nvSpPr>
        <xdr:cNvPr id="794" name="n_3aveValue【公民館】&#10;有形固定資産減価償却率">
          <a:extLst>
            <a:ext uri="{FF2B5EF4-FFF2-40B4-BE49-F238E27FC236}">
              <a16:creationId xmlns:a16="http://schemas.microsoft.com/office/drawing/2014/main" id="{8DAA8690-6FA5-46CA-A524-ACC87492DD6C}"/>
            </a:ext>
          </a:extLst>
        </xdr:cNvPr>
        <xdr:cNvSpPr txBox="1"/>
      </xdr:nvSpPr>
      <xdr:spPr>
        <a:xfrm>
          <a:off x="13500744" y="18313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23421</xdr:rowOff>
    </xdr:from>
    <xdr:ext cx="405111" cy="259045"/>
    <xdr:sp macro="" textlink="">
      <xdr:nvSpPr>
        <xdr:cNvPr id="795" name="n_4aveValue【公民館】&#10;有形固定資産減価償却率">
          <a:extLst>
            <a:ext uri="{FF2B5EF4-FFF2-40B4-BE49-F238E27FC236}">
              <a16:creationId xmlns:a16="http://schemas.microsoft.com/office/drawing/2014/main" id="{980EB9AB-1893-4079-B69F-53567D2C5842}"/>
            </a:ext>
          </a:extLst>
        </xdr:cNvPr>
        <xdr:cNvSpPr txBox="1"/>
      </xdr:nvSpPr>
      <xdr:spPr>
        <a:xfrm>
          <a:off x="12611744" y="1819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165479</xdr:rowOff>
    </xdr:from>
    <xdr:ext cx="405111" cy="259045"/>
    <xdr:sp macro="" textlink="">
      <xdr:nvSpPr>
        <xdr:cNvPr id="796" name="n_1mainValue【公民館】&#10;有形固定資産減価償却率">
          <a:extLst>
            <a:ext uri="{FF2B5EF4-FFF2-40B4-BE49-F238E27FC236}">
              <a16:creationId xmlns:a16="http://schemas.microsoft.com/office/drawing/2014/main" id="{DF4369A9-0883-4CDD-BD8F-0EA3A9631408}"/>
            </a:ext>
          </a:extLst>
        </xdr:cNvPr>
        <xdr:cNvSpPr txBox="1"/>
      </xdr:nvSpPr>
      <xdr:spPr>
        <a:xfrm>
          <a:off x="15266044" y="18339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133729</xdr:rowOff>
    </xdr:from>
    <xdr:ext cx="405111" cy="259045"/>
    <xdr:sp macro="" textlink="">
      <xdr:nvSpPr>
        <xdr:cNvPr id="797" name="n_2mainValue【公民館】&#10;有形固定資産減価償却率">
          <a:extLst>
            <a:ext uri="{FF2B5EF4-FFF2-40B4-BE49-F238E27FC236}">
              <a16:creationId xmlns:a16="http://schemas.microsoft.com/office/drawing/2014/main" id="{0E747CA1-20DE-42A7-88C9-146E3B2891E6}"/>
            </a:ext>
          </a:extLst>
        </xdr:cNvPr>
        <xdr:cNvSpPr txBox="1"/>
      </xdr:nvSpPr>
      <xdr:spPr>
        <a:xfrm>
          <a:off x="14389744" y="17964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128832</xdr:rowOff>
    </xdr:from>
    <xdr:ext cx="405111" cy="259045"/>
    <xdr:sp macro="" textlink="">
      <xdr:nvSpPr>
        <xdr:cNvPr id="798" name="n_3mainValue【公民館】&#10;有形固定資産減価償却率">
          <a:extLst>
            <a:ext uri="{FF2B5EF4-FFF2-40B4-BE49-F238E27FC236}">
              <a16:creationId xmlns:a16="http://schemas.microsoft.com/office/drawing/2014/main" id="{4B4C471F-4331-424F-99CF-7AB4916BBCE3}"/>
            </a:ext>
          </a:extLst>
        </xdr:cNvPr>
        <xdr:cNvSpPr txBox="1"/>
      </xdr:nvSpPr>
      <xdr:spPr>
        <a:xfrm>
          <a:off x="13500744" y="17959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43922</xdr:rowOff>
    </xdr:from>
    <xdr:ext cx="405111" cy="259045"/>
    <xdr:sp macro="" textlink="">
      <xdr:nvSpPr>
        <xdr:cNvPr id="799" name="n_4mainValue【公民館】&#10;有形固定資産減価償却率">
          <a:extLst>
            <a:ext uri="{FF2B5EF4-FFF2-40B4-BE49-F238E27FC236}">
              <a16:creationId xmlns:a16="http://schemas.microsoft.com/office/drawing/2014/main" id="{B150069E-B641-4E7E-B629-B7855917C2B5}"/>
            </a:ext>
          </a:extLst>
        </xdr:cNvPr>
        <xdr:cNvSpPr txBox="1"/>
      </xdr:nvSpPr>
      <xdr:spPr>
        <a:xfrm>
          <a:off x="12611744" y="1787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0" name="正方形/長方形 799">
          <a:extLst>
            <a:ext uri="{FF2B5EF4-FFF2-40B4-BE49-F238E27FC236}">
              <a16:creationId xmlns:a16="http://schemas.microsoft.com/office/drawing/2014/main" id="{BBFC1408-4F13-40FE-B557-0C1FB564903D}"/>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1" name="正方形/長方形 800">
          <a:extLst>
            <a:ext uri="{FF2B5EF4-FFF2-40B4-BE49-F238E27FC236}">
              <a16:creationId xmlns:a16="http://schemas.microsoft.com/office/drawing/2014/main" id="{C2302994-0E97-42A3-B0E7-F6A48F5A2667}"/>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2" name="正方形/長方形 801">
          <a:extLst>
            <a:ext uri="{FF2B5EF4-FFF2-40B4-BE49-F238E27FC236}">
              <a16:creationId xmlns:a16="http://schemas.microsoft.com/office/drawing/2014/main" id="{A78B9694-016B-4C9B-9C08-2FB42BF5AC83}"/>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3" name="正方形/長方形 802">
          <a:extLst>
            <a:ext uri="{FF2B5EF4-FFF2-40B4-BE49-F238E27FC236}">
              <a16:creationId xmlns:a16="http://schemas.microsoft.com/office/drawing/2014/main" id="{80E65284-0BC2-4ECF-9CAB-523868032C94}"/>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4" name="正方形/長方形 803">
          <a:extLst>
            <a:ext uri="{FF2B5EF4-FFF2-40B4-BE49-F238E27FC236}">
              <a16:creationId xmlns:a16="http://schemas.microsoft.com/office/drawing/2014/main" id="{7EBB504B-99A1-444B-A53A-46611D234E55}"/>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5" name="正方形/長方形 804">
          <a:extLst>
            <a:ext uri="{FF2B5EF4-FFF2-40B4-BE49-F238E27FC236}">
              <a16:creationId xmlns:a16="http://schemas.microsoft.com/office/drawing/2014/main" id="{5E4263A4-5F9F-4CD2-98EB-9CC2CBCC7CC4}"/>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6" name="正方形/長方形 805">
          <a:extLst>
            <a:ext uri="{FF2B5EF4-FFF2-40B4-BE49-F238E27FC236}">
              <a16:creationId xmlns:a16="http://schemas.microsoft.com/office/drawing/2014/main" id="{70DC5950-7467-465C-BDFA-A97D93CE63B6}"/>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7" name="正方形/長方形 806">
          <a:extLst>
            <a:ext uri="{FF2B5EF4-FFF2-40B4-BE49-F238E27FC236}">
              <a16:creationId xmlns:a16="http://schemas.microsoft.com/office/drawing/2014/main" id="{4FE02814-E392-4B9B-889E-E8218D0DC7A1}"/>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8" name="テキスト ボックス 807">
          <a:extLst>
            <a:ext uri="{FF2B5EF4-FFF2-40B4-BE49-F238E27FC236}">
              <a16:creationId xmlns:a16="http://schemas.microsoft.com/office/drawing/2014/main" id="{90002CA7-F373-4ED1-9B86-EAB8CF5D68E4}"/>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9" name="直線コネクタ 808">
          <a:extLst>
            <a:ext uri="{FF2B5EF4-FFF2-40B4-BE49-F238E27FC236}">
              <a16:creationId xmlns:a16="http://schemas.microsoft.com/office/drawing/2014/main" id="{714CC1B6-0CDA-488B-BFE7-383B09C47527}"/>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10" name="直線コネクタ 809">
          <a:extLst>
            <a:ext uri="{FF2B5EF4-FFF2-40B4-BE49-F238E27FC236}">
              <a16:creationId xmlns:a16="http://schemas.microsoft.com/office/drawing/2014/main" id="{2D3DAA8D-E803-4023-BFDA-0300BC643BED}"/>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1" name="テキスト ボックス 810">
          <a:extLst>
            <a:ext uri="{FF2B5EF4-FFF2-40B4-BE49-F238E27FC236}">
              <a16:creationId xmlns:a16="http://schemas.microsoft.com/office/drawing/2014/main" id="{6362D2A9-4AC0-4F2D-8644-D36C3BC40A09}"/>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2" name="直線コネクタ 811">
          <a:extLst>
            <a:ext uri="{FF2B5EF4-FFF2-40B4-BE49-F238E27FC236}">
              <a16:creationId xmlns:a16="http://schemas.microsoft.com/office/drawing/2014/main" id="{CB6F1EBB-E3A0-41C3-A1C5-57FC3E3C8631}"/>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3" name="テキスト ボックス 812">
          <a:extLst>
            <a:ext uri="{FF2B5EF4-FFF2-40B4-BE49-F238E27FC236}">
              <a16:creationId xmlns:a16="http://schemas.microsoft.com/office/drawing/2014/main" id="{D6B8733E-5564-4B6E-9C0A-AF58544FC174}"/>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4" name="直線コネクタ 813">
          <a:extLst>
            <a:ext uri="{FF2B5EF4-FFF2-40B4-BE49-F238E27FC236}">
              <a16:creationId xmlns:a16="http://schemas.microsoft.com/office/drawing/2014/main" id="{59DDF98E-A30C-4DFA-91F1-738B571806B5}"/>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5" name="テキスト ボックス 814">
          <a:extLst>
            <a:ext uri="{FF2B5EF4-FFF2-40B4-BE49-F238E27FC236}">
              <a16:creationId xmlns:a16="http://schemas.microsoft.com/office/drawing/2014/main" id="{5B2A9819-45FC-4708-8C5C-B0E28AA0499F}"/>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6" name="直線コネクタ 815">
          <a:extLst>
            <a:ext uri="{FF2B5EF4-FFF2-40B4-BE49-F238E27FC236}">
              <a16:creationId xmlns:a16="http://schemas.microsoft.com/office/drawing/2014/main" id="{383D8050-CA2A-430E-8CBF-E97528AACD83}"/>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7" name="テキスト ボックス 816">
          <a:extLst>
            <a:ext uri="{FF2B5EF4-FFF2-40B4-BE49-F238E27FC236}">
              <a16:creationId xmlns:a16="http://schemas.microsoft.com/office/drawing/2014/main" id="{945B0BFF-725E-4B92-90BD-48A3D3E6F865}"/>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8" name="直線コネクタ 817">
          <a:extLst>
            <a:ext uri="{FF2B5EF4-FFF2-40B4-BE49-F238E27FC236}">
              <a16:creationId xmlns:a16="http://schemas.microsoft.com/office/drawing/2014/main" id="{4EE54203-16FA-4929-91C8-14A0C8D33F05}"/>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9" name="テキスト ボックス 818">
          <a:extLst>
            <a:ext uri="{FF2B5EF4-FFF2-40B4-BE49-F238E27FC236}">
              <a16:creationId xmlns:a16="http://schemas.microsoft.com/office/drawing/2014/main" id="{57161DD1-8F9B-42ED-9B10-789E9930F379}"/>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20" name="直線コネクタ 819">
          <a:extLst>
            <a:ext uri="{FF2B5EF4-FFF2-40B4-BE49-F238E27FC236}">
              <a16:creationId xmlns:a16="http://schemas.microsoft.com/office/drawing/2014/main" id="{8A6DAE64-3FCC-43BC-A1FA-F501B1057DD7}"/>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1" name="テキスト ボックス 820">
          <a:extLst>
            <a:ext uri="{FF2B5EF4-FFF2-40B4-BE49-F238E27FC236}">
              <a16:creationId xmlns:a16="http://schemas.microsoft.com/office/drawing/2014/main" id="{78E44310-4CAF-4AD4-9A3B-BA923EBC37D7}"/>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2" name="直線コネクタ 821">
          <a:extLst>
            <a:ext uri="{FF2B5EF4-FFF2-40B4-BE49-F238E27FC236}">
              <a16:creationId xmlns:a16="http://schemas.microsoft.com/office/drawing/2014/main" id="{3CF5D704-1D1F-4C73-B7E5-B469B78D61CF}"/>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3" name="テキスト ボックス 822">
          <a:extLst>
            <a:ext uri="{FF2B5EF4-FFF2-40B4-BE49-F238E27FC236}">
              <a16:creationId xmlns:a16="http://schemas.microsoft.com/office/drawing/2014/main" id="{683F2E83-621C-4672-BDE9-DF187BA0E707}"/>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4" name="【公民館】&#10;一人当たり面積グラフ枠">
          <a:extLst>
            <a:ext uri="{FF2B5EF4-FFF2-40B4-BE49-F238E27FC236}">
              <a16:creationId xmlns:a16="http://schemas.microsoft.com/office/drawing/2014/main" id="{F1BE4F3C-E385-4ABE-AC96-86C624D4BED3}"/>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148045</xdr:rowOff>
    </xdr:from>
    <xdr:to>
      <xdr:col>116</xdr:col>
      <xdr:colOff>62864</xdr:colOff>
      <xdr:row>108</xdr:row>
      <xdr:rowOff>138249</xdr:rowOff>
    </xdr:to>
    <xdr:cxnSp macro="">
      <xdr:nvCxnSpPr>
        <xdr:cNvPr id="825" name="直線コネクタ 824">
          <a:extLst>
            <a:ext uri="{FF2B5EF4-FFF2-40B4-BE49-F238E27FC236}">
              <a16:creationId xmlns:a16="http://schemas.microsoft.com/office/drawing/2014/main" id="{69111B3F-2C80-46DB-9977-65C42E9CBA39}"/>
            </a:ext>
          </a:extLst>
        </xdr:cNvPr>
        <xdr:cNvCxnSpPr/>
      </xdr:nvCxnSpPr>
      <xdr:spPr>
        <a:xfrm flipV="1">
          <a:off x="22160864" y="17293045"/>
          <a:ext cx="0" cy="1361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142076</xdr:rowOff>
    </xdr:from>
    <xdr:ext cx="469744" cy="259045"/>
    <xdr:sp macro="" textlink="">
      <xdr:nvSpPr>
        <xdr:cNvPr id="826" name="【公民館】&#10;一人当たり面積最小値テキスト">
          <a:extLst>
            <a:ext uri="{FF2B5EF4-FFF2-40B4-BE49-F238E27FC236}">
              <a16:creationId xmlns:a16="http://schemas.microsoft.com/office/drawing/2014/main" id="{BADAA305-A3EA-4815-8AE7-769403E36082}"/>
            </a:ext>
          </a:extLst>
        </xdr:cNvPr>
        <xdr:cNvSpPr txBox="1"/>
      </xdr:nvSpPr>
      <xdr:spPr>
        <a:xfrm>
          <a:off x="22199600" y="18658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138249</xdr:rowOff>
    </xdr:from>
    <xdr:to>
      <xdr:col>116</xdr:col>
      <xdr:colOff>152400</xdr:colOff>
      <xdr:row>108</xdr:row>
      <xdr:rowOff>138249</xdr:rowOff>
    </xdr:to>
    <xdr:cxnSp macro="">
      <xdr:nvCxnSpPr>
        <xdr:cNvPr id="827" name="直線コネクタ 826">
          <a:extLst>
            <a:ext uri="{FF2B5EF4-FFF2-40B4-BE49-F238E27FC236}">
              <a16:creationId xmlns:a16="http://schemas.microsoft.com/office/drawing/2014/main" id="{898CAAB1-B52A-4D6B-A719-0B9C0BC4574E}"/>
            </a:ext>
          </a:extLst>
        </xdr:cNvPr>
        <xdr:cNvCxnSpPr/>
      </xdr:nvCxnSpPr>
      <xdr:spPr>
        <a:xfrm>
          <a:off x="22072600" y="1865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94722</xdr:rowOff>
    </xdr:from>
    <xdr:ext cx="469744" cy="259045"/>
    <xdr:sp macro="" textlink="">
      <xdr:nvSpPr>
        <xdr:cNvPr id="828" name="【公民館】&#10;一人当たり面積最大値テキスト">
          <a:extLst>
            <a:ext uri="{FF2B5EF4-FFF2-40B4-BE49-F238E27FC236}">
              <a16:creationId xmlns:a16="http://schemas.microsoft.com/office/drawing/2014/main" id="{F4427D91-E644-4252-83D6-A74E0CF25A62}"/>
            </a:ext>
          </a:extLst>
        </xdr:cNvPr>
        <xdr:cNvSpPr txBox="1"/>
      </xdr:nvSpPr>
      <xdr:spPr>
        <a:xfrm>
          <a:off x="22199600" y="17068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148045</xdr:rowOff>
    </xdr:from>
    <xdr:to>
      <xdr:col>116</xdr:col>
      <xdr:colOff>152400</xdr:colOff>
      <xdr:row>100</xdr:row>
      <xdr:rowOff>148045</xdr:rowOff>
    </xdr:to>
    <xdr:cxnSp macro="">
      <xdr:nvCxnSpPr>
        <xdr:cNvPr id="829" name="直線コネクタ 828">
          <a:extLst>
            <a:ext uri="{FF2B5EF4-FFF2-40B4-BE49-F238E27FC236}">
              <a16:creationId xmlns:a16="http://schemas.microsoft.com/office/drawing/2014/main" id="{031B9876-F980-4877-89AA-7FE4DCE02DCE}"/>
            </a:ext>
          </a:extLst>
        </xdr:cNvPr>
        <xdr:cNvCxnSpPr/>
      </xdr:nvCxnSpPr>
      <xdr:spPr>
        <a:xfrm>
          <a:off x="22072600" y="17293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104883</xdr:rowOff>
    </xdr:from>
    <xdr:ext cx="469744" cy="259045"/>
    <xdr:sp macro="" textlink="">
      <xdr:nvSpPr>
        <xdr:cNvPr id="830" name="【公民館】&#10;一人当たり面積平均値テキスト">
          <a:extLst>
            <a:ext uri="{FF2B5EF4-FFF2-40B4-BE49-F238E27FC236}">
              <a16:creationId xmlns:a16="http://schemas.microsoft.com/office/drawing/2014/main" id="{7A5DC0A1-6E31-47F6-B5A5-6C2676A4F41D}"/>
            </a:ext>
          </a:extLst>
        </xdr:cNvPr>
        <xdr:cNvSpPr txBox="1"/>
      </xdr:nvSpPr>
      <xdr:spPr>
        <a:xfrm>
          <a:off x="22199600" y="181071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82006</xdr:rowOff>
    </xdr:from>
    <xdr:to>
      <xdr:col>116</xdr:col>
      <xdr:colOff>114300</xdr:colOff>
      <xdr:row>107</xdr:row>
      <xdr:rowOff>12156</xdr:rowOff>
    </xdr:to>
    <xdr:sp macro="" textlink="">
      <xdr:nvSpPr>
        <xdr:cNvPr id="831" name="フローチャート: 判断 830">
          <a:extLst>
            <a:ext uri="{FF2B5EF4-FFF2-40B4-BE49-F238E27FC236}">
              <a16:creationId xmlns:a16="http://schemas.microsoft.com/office/drawing/2014/main" id="{58B5FDE8-8B31-4852-9D62-BD9970A224D4}"/>
            </a:ext>
          </a:extLst>
        </xdr:cNvPr>
        <xdr:cNvSpPr/>
      </xdr:nvSpPr>
      <xdr:spPr>
        <a:xfrm>
          <a:off x="22110700" y="18255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73298</xdr:rowOff>
    </xdr:from>
    <xdr:to>
      <xdr:col>112</xdr:col>
      <xdr:colOff>38100</xdr:colOff>
      <xdr:row>107</xdr:row>
      <xdr:rowOff>3448</xdr:rowOff>
    </xdr:to>
    <xdr:sp macro="" textlink="">
      <xdr:nvSpPr>
        <xdr:cNvPr id="832" name="フローチャート: 判断 831">
          <a:extLst>
            <a:ext uri="{FF2B5EF4-FFF2-40B4-BE49-F238E27FC236}">
              <a16:creationId xmlns:a16="http://schemas.microsoft.com/office/drawing/2014/main" id="{773F127E-D275-4F04-97A9-E681AEB457C9}"/>
            </a:ext>
          </a:extLst>
        </xdr:cNvPr>
        <xdr:cNvSpPr/>
      </xdr:nvSpPr>
      <xdr:spPr>
        <a:xfrm>
          <a:off x="21272500" y="1824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84182</xdr:rowOff>
    </xdr:from>
    <xdr:to>
      <xdr:col>107</xdr:col>
      <xdr:colOff>101600</xdr:colOff>
      <xdr:row>107</xdr:row>
      <xdr:rowOff>14332</xdr:rowOff>
    </xdr:to>
    <xdr:sp macro="" textlink="">
      <xdr:nvSpPr>
        <xdr:cNvPr id="833" name="フローチャート: 判断 832">
          <a:extLst>
            <a:ext uri="{FF2B5EF4-FFF2-40B4-BE49-F238E27FC236}">
              <a16:creationId xmlns:a16="http://schemas.microsoft.com/office/drawing/2014/main" id="{2B295658-E0D2-4802-BAA9-3C4B791B2F68}"/>
            </a:ext>
          </a:extLst>
        </xdr:cNvPr>
        <xdr:cNvSpPr/>
      </xdr:nvSpPr>
      <xdr:spPr>
        <a:xfrm>
          <a:off x="20383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124461</xdr:rowOff>
    </xdr:from>
    <xdr:to>
      <xdr:col>102</xdr:col>
      <xdr:colOff>165100</xdr:colOff>
      <xdr:row>107</xdr:row>
      <xdr:rowOff>54611</xdr:rowOff>
    </xdr:to>
    <xdr:sp macro="" textlink="">
      <xdr:nvSpPr>
        <xdr:cNvPr id="834" name="フローチャート: 判断 833">
          <a:extLst>
            <a:ext uri="{FF2B5EF4-FFF2-40B4-BE49-F238E27FC236}">
              <a16:creationId xmlns:a16="http://schemas.microsoft.com/office/drawing/2014/main" id="{C850C185-078E-4B0E-B001-6E44CC0C1C68}"/>
            </a:ext>
          </a:extLst>
        </xdr:cNvPr>
        <xdr:cNvSpPr/>
      </xdr:nvSpPr>
      <xdr:spPr>
        <a:xfrm>
          <a:off x="19494500" y="18298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104866</xdr:rowOff>
    </xdr:from>
    <xdr:to>
      <xdr:col>98</xdr:col>
      <xdr:colOff>38100</xdr:colOff>
      <xdr:row>107</xdr:row>
      <xdr:rowOff>35016</xdr:rowOff>
    </xdr:to>
    <xdr:sp macro="" textlink="">
      <xdr:nvSpPr>
        <xdr:cNvPr id="835" name="フローチャート: 判断 834">
          <a:extLst>
            <a:ext uri="{FF2B5EF4-FFF2-40B4-BE49-F238E27FC236}">
              <a16:creationId xmlns:a16="http://schemas.microsoft.com/office/drawing/2014/main" id="{1F988AA4-98F5-49AF-983F-6C15BD758A52}"/>
            </a:ext>
          </a:extLst>
        </xdr:cNvPr>
        <xdr:cNvSpPr/>
      </xdr:nvSpPr>
      <xdr:spPr>
        <a:xfrm>
          <a:off x="18605500" y="1827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82AC309F-6F8A-4236-8594-82A7ADF6AFD2}"/>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069F8C4B-86BE-48E1-8FB8-23DEB5087036}"/>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id="{990566A0-6449-42CB-80FE-7ED9CD4B31F3}"/>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9" name="テキスト ボックス 838">
          <a:extLst>
            <a:ext uri="{FF2B5EF4-FFF2-40B4-BE49-F238E27FC236}">
              <a16:creationId xmlns:a16="http://schemas.microsoft.com/office/drawing/2014/main" id="{95270422-6386-4C33-9028-F7945DCE4C89}"/>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0" name="テキスト ボックス 839">
          <a:extLst>
            <a:ext uri="{FF2B5EF4-FFF2-40B4-BE49-F238E27FC236}">
              <a16:creationId xmlns:a16="http://schemas.microsoft.com/office/drawing/2014/main" id="{E8FA49A4-64B2-4E6D-BA32-626B1EFB31E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44450</xdr:rowOff>
    </xdr:from>
    <xdr:to>
      <xdr:col>116</xdr:col>
      <xdr:colOff>114300</xdr:colOff>
      <xdr:row>107</xdr:row>
      <xdr:rowOff>146050</xdr:rowOff>
    </xdr:to>
    <xdr:sp macro="" textlink="">
      <xdr:nvSpPr>
        <xdr:cNvPr id="841" name="楕円 840">
          <a:extLst>
            <a:ext uri="{FF2B5EF4-FFF2-40B4-BE49-F238E27FC236}">
              <a16:creationId xmlns:a16="http://schemas.microsoft.com/office/drawing/2014/main" id="{F9635A17-96C0-430A-9D20-2C3CC766002C}"/>
            </a:ext>
          </a:extLst>
        </xdr:cNvPr>
        <xdr:cNvSpPr/>
      </xdr:nvSpPr>
      <xdr:spPr>
        <a:xfrm>
          <a:off x="22110700" y="1838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22877</xdr:rowOff>
    </xdr:from>
    <xdr:ext cx="469744" cy="259045"/>
    <xdr:sp macro="" textlink="">
      <xdr:nvSpPr>
        <xdr:cNvPr id="842" name="【公民館】&#10;一人当たり面積該当値テキスト">
          <a:extLst>
            <a:ext uri="{FF2B5EF4-FFF2-40B4-BE49-F238E27FC236}">
              <a16:creationId xmlns:a16="http://schemas.microsoft.com/office/drawing/2014/main" id="{D6278655-61CF-4BAC-97F0-72282504DEBF}"/>
            </a:ext>
          </a:extLst>
        </xdr:cNvPr>
        <xdr:cNvSpPr txBox="1"/>
      </xdr:nvSpPr>
      <xdr:spPr>
        <a:xfrm>
          <a:off x="22199600" y="1836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47716</xdr:rowOff>
    </xdr:from>
    <xdr:to>
      <xdr:col>112</xdr:col>
      <xdr:colOff>38100</xdr:colOff>
      <xdr:row>107</xdr:row>
      <xdr:rowOff>149316</xdr:rowOff>
    </xdr:to>
    <xdr:sp macro="" textlink="">
      <xdr:nvSpPr>
        <xdr:cNvPr id="843" name="楕円 842">
          <a:extLst>
            <a:ext uri="{FF2B5EF4-FFF2-40B4-BE49-F238E27FC236}">
              <a16:creationId xmlns:a16="http://schemas.microsoft.com/office/drawing/2014/main" id="{08B3D2A7-2AA5-468E-A3B8-AFB354751624}"/>
            </a:ext>
          </a:extLst>
        </xdr:cNvPr>
        <xdr:cNvSpPr/>
      </xdr:nvSpPr>
      <xdr:spPr>
        <a:xfrm>
          <a:off x="21272500" y="18392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95250</xdr:rowOff>
    </xdr:from>
    <xdr:to>
      <xdr:col>116</xdr:col>
      <xdr:colOff>63500</xdr:colOff>
      <xdr:row>107</xdr:row>
      <xdr:rowOff>98516</xdr:rowOff>
    </xdr:to>
    <xdr:cxnSp macro="">
      <xdr:nvCxnSpPr>
        <xdr:cNvPr id="844" name="直線コネクタ 843">
          <a:extLst>
            <a:ext uri="{FF2B5EF4-FFF2-40B4-BE49-F238E27FC236}">
              <a16:creationId xmlns:a16="http://schemas.microsoft.com/office/drawing/2014/main" id="{15D4F0FD-4E66-4FAB-A453-C77BB801F5EE}"/>
            </a:ext>
          </a:extLst>
        </xdr:cNvPr>
        <xdr:cNvCxnSpPr/>
      </xdr:nvCxnSpPr>
      <xdr:spPr>
        <a:xfrm flipV="1">
          <a:off x="21323300" y="18440400"/>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49893</xdr:rowOff>
    </xdr:from>
    <xdr:to>
      <xdr:col>107</xdr:col>
      <xdr:colOff>101600</xdr:colOff>
      <xdr:row>107</xdr:row>
      <xdr:rowOff>151493</xdr:rowOff>
    </xdr:to>
    <xdr:sp macro="" textlink="">
      <xdr:nvSpPr>
        <xdr:cNvPr id="845" name="楕円 844">
          <a:extLst>
            <a:ext uri="{FF2B5EF4-FFF2-40B4-BE49-F238E27FC236}">
              <a16:creationId xmlns:a16="http://schemas.microsoft.com/office/drawing/2014/main" id="{2574ECE6-527A-46A2-82CD-D1AF78B70B53}"/>
            </a:ext>
          </a:extLst>
        </xdr:cNvPr>
        <xdr:cNvSpPr/>
      </xdr:nvSpPr>
      <xdr:spPr>
        <a:xfrm>
          <a:off x="20383500" y="1839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98516</xdr:rowOff>
    </xdr:from>
    <xdr:to>
      <xdr:col>111</xdr:col>
      <xdr:colOff>177800</xdr:colOff>
      <xdr:row>107</xdr:row>
      <xdr:rowOff>100693</xdr:rowOff>
    </xdr:to>
    <xdr:cxnSp macro="">
      <xdr:nvCxnSpPr>
        <xdr:cNvPr id="846" name="直線コネクタ 845">
          <a:extLst>
            <a:ext uri="{FF2B5EF4-FFF2-40B4-BE49-F238E27FC236}">
              <a16:creationId xmlns:a16="http://schemas.microsoft.com/office/drawing/2014/main" id="{6D5AA067-C78A-4A41-BED3-E7C8AA990BF3}"/>
            </a:ext>
          </a:extLst>
        </xdr:cNvPr>
        <xdr:cNvCxnSpPr/>
      </xdr:nvCxnSpPr>
      <xdr:spPr>
        <a:xfrm flipV="1">
          <a:off x="20434300" y="18443666"/>
          <a:ext cx="8890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138612</xdr:rowOff>
    </xdr:from>
    <xdr:to>
      <xdr:col>102</xdr:col>
      <xdr:colOff>165100</xdr:colOff>
      <xdr:row>109</xdr:row>
      <xdr:rowOff>68762</xdr:rowOff>
    </xdr:to>
    <xdr:sp macro="" textlink="">
      <xdr:nvSpPr>
        <xdr:cNvPr id="847" name="楕円 846">
          <a:extLst>
            <a:ext uri="{FF2B5EF4-FFF2-40B4-BE49-F238E27FC236}">
              <a16:creationId xmlns:a16="http://schemas.microsoft.com/office/drawing/2014/main" id="{D5368F64-1A6F-43D8-9045-B858ACEC1327}"/>
            </a:ext>
          </a:extLst>
        </xdr:cNvPr>
        <xdr:cNvSpPr/>
      </xdr:nvSpPr>
      <xdr:spPr>
        <a:xfrm>
          <a:off x="19494500" y="18655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100693</xdr:rowOff>
    </xdr:from>
    <xdr:to>
      <xdr:col>107</xdr:col>
      <xdr:colOff>50800</xdr:colOff>
      <xdr:row>109</xdr:row>
      <xdr:rowOff>17962</xdr:rowOff>
    </xdr:to>
    <xdr:cxnSp macro="">
      <xdr:nvCxnSpPr>
        <xdr:cNvPr id="848" name="直線コネクタ 847">
          <a:extLst>
            <a:ext uri="{FF2B5EF4-FFF2-40B4-BE49-F238E27FC236}">
              <a16:creationId xmlns:a16="http://schemas.microsoft.com/office/drawing/2014/main" id="{DB9B89E7-103C-42A4-B19C-2540CEDFC045}"/>
            </a:ext>
          </a:extLst>
        </xdr:cNvPr>
        <xdr:cNvCxnSpPr/>
      </xdr:nvCxnSpPr>
      <xdr:spPr>
        <a:xfrm flipV="1">
          <a:off x="19545300" y="18445843"/>
          <a:ext cx="889000" cy="260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138612</xdr:rowOff>
    </xdr:from>
    <xdr:to>
      <xdr:col>98</xdr:col>
      <xdr:colOff>38100</xdr:colOff>
      <xdr:row>109</xdr:row>
      <xdr:rowOff>68762</xdr:rowOff>
    </xdr:to>
    <xdr:sp macro="" textlink="">
      <xdr:nvSpPr>
        <xdr:cNvPr id="849" name="楕円 848">
          <a:extLst>
            <a:ext uri="{FF2B5EF4-FFF2-40B4-BE49-F238E27FC236}">
              <a16:creationId xmlns:a16="http://schemas.microsoft.com/office/drawing/2014/main" id="{E026F434-C132-4118-ADF8-A130C229ACC4}"/>
            </a:ext>
          </a:extLst>
        </xdr:cNvPr>
        <xdr:cNvSpPr/>
      </xdr:nvSpPr>
      <xdr:spPr>
        <a:xfrm>
          <a:off x="18605500" y="18655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109</xdr:row>
      <xdr:rowOff>17962</xdr:rowOff>
    </xdr:from>
    <xdr:to>
      <xdr:col>102</xdr:col>
      <xdr:colOff>114300</xdr:colOff>
      <xdr:row>109</xdr:row>
      <xdr:rowOff>17962</xdr:rowOff>
    </xdr:to>
    <xdr:cxnSp macro="">
      <xdr:nvCxnSpPr>
        <xdr:cNvPr id="850" name="直線コネクタ 849">
          <a:extLst>
            <a:ext uri="{FF2B5EF4-FFF2-40B4-BE49-F238E27FC236}">
              <a16:creationId xmlns:a16="http://schemas.microsoft.com/office/drawing/2014/main" id="{796C45EE-2930-46FD-99A4-8791E9A226B8}"/>
            </a:ext>
          </a:extLst>
        </xdr:cNvPr>
        <xdr:cNvCxnSpPr/>
      </xdr:nvCxnSpPr>
      <xdr:spPr>
        <a:xfrm>
          <a:off x="18656300" y="187060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19975</xdr:rowOff>
    </xdr:from>
    <xdr:ext cx="469744" cy="259045"/>
    <xdr:sp macro="" textlink="">
      <xdr:nvSpPr>
        <xdr:cNvPr id="851" name="n_1aveValue【公民館】&#10;一人当たり面積">
          <a:extLst>
            <a:ext uri="{FF2B5EF4-FFF2-40B4-BE49-F238E27FC236}">
              <a16:creationId xmlns:a16="http://schemas.microsoft.com/office/drawing/2014/main" id="{D1D02DC9-98E5-4E83-B62E-EB36BCA9A940}"/>
            </a:ext>
          </a:extLst>
        </xdr:cNvPr>
        <xdr:cNvSpPr txBox="1"/>
      </xdr:nvSpPr>
      <xdr:spPr>
        <a:xfrm>
          <a:off x="21075727" y="18022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30859</xdr:rowOff>
    </xdr:from>
    <xdr:ext cx="469744" cy="259045"/>
    <xdr:sp macro="" textlink="">
      <xdr:nvSpPr>
        <xdr:cNvPr id="852" name="n_2aveValue【公民館】&#10;一人当たり面積">
          <a:extLst>
            <a:ext uri="{FF2B5EF4-FFF2-40B4-BE49-F238E27FC236}">
              <a16:creationId xmlns:a16="http://schemas.microsoft.com/office/drawing/2014/main" id="{1AA82EAD-38BD-4895-B187-C1672E4A3377}"/>
            </a:ext>
          </a:extLst>
        </xdr:cNvPr>
        <xdr:cNvSpPr txBox="1"/>
      </xdr:nvSpPr>
      <xdr:spPr>
        <a:xfrm>
          <a:off x="20199427" y="1803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71138</xdr:rowOff>
    </xdr:from>
    <xdr:ext cx="469744" cy="259045"/>
    <xdr:sp macro="" textlink="">
      <xdr:nvSpPr>
        <xdr:cNvPr id="853" name="n_3aveValue【公民館】&#10;一人当たり面積">
          <a:extLst>
            <a:ext uri="{FF2B5EF4-FFF2-40B4-BE49-F238E27FC236}">
              <a16:creationId xmlns:a16="http://schemas.microsoft.com/office/drawing/2014/main" id="{041A6861-BC56-489B-98DF-466FA2BABD92}"/>
            </a:ext>
          </a:extLst>
        </xdr:cNvPr>
        <xdr:cNvSpPr txBox="1"/>
      </xdr:nvSpPr>
      <xdr:spPr>
        <a:xfrm>
          <a:off x="19310427" y="18073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51543</xdr:rowOff>
    </xdr:from>
    <xdr:ext cx="469744" cy="259045"/>
    <xdr:sp macro="" textlink="">
      <xdr:nvSpPr>
        <xdr:cNvPr id="854" name="n_4aveValue【公民館】&#10;一人当たり面積">
          <a:extLst>
            <a:ext uri="{FF2B5EF4-FFF2-40B4-BE49-F238E27FC236}">
              <a16:creationId xmlns:a16="http://schemas.microsoft.com/office/drawing/2014/main" id="{57AAD04C-F1DB-49D6-859F-59D09799432A}"/>
            </a:ext>
          </a:extLst>
        </xdr:cNvPr>
        <xdr:cNvSpPr txBox="1"/>
      </xdr:nvSpPr>
      <xdr:spPr>
        <a:xfrm>
          <a:off x="18421427" y="18053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140443</xdr:rowOff>
    </xdr:from>
    <xdr:ext cx="469744" cy="259045"/>
    <xdr:sp macro="" textlink="">
      <xdr:nvSpPr>
        <xdr:cNvPr id="855" name="n_1mainValue【公民館】&#10;一人当たり面積">
          <a:extLst>
            <a:ext uri="{FF2B5EF4-FFF2-40B4-BE49-F238E27FC236}">
              <a16:creationId xmlns:a16="http://schemas.microsoft.com/office/drawing/2014/main" id="{749E0795-1225-4F13-9F59-504AAAA856AA}"/>
            </a:ext>
          </a:extLst>
        </xdr:cNvPr>
        <xdr:cNvSpPr txBox="1"/>
      </xdr:nvSpPr>
      <xdr:spPr>
        <a:xfrm>
          <a:off x="21075727" y="18485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142620</xdr:rowOff>
    </xdr:from>
    <xdr:ext cx="469744" cy="259045"/>
    <xdr:sp macro="" textlink="">
      <xdr:nvSpPr>
        <xdr:cNvPr id="856" name="n_2mainValue【公民館】&#10;一人当たり面積">
          <a:extLst>
            <a:ext uri="{FF2B5EF4-FFF2-40B4-BE49-F238E27FC236}">
              <a16:creationId xmlns:a16="http://schemas.microsoft.com/office/drawing/2014/main" id="{2EF6CC5F-0D0E-4A97-BBA4-53375B86D827}"/>
            </a:ext>
          </a:extLst>
        </xdr:cNvPr>
        <xdr:cNvSpPr txBox="1"/>
      </xdr:nvSpPr>
      <xdr:spPr>
        <a:xfrm>
          <a:off x="20199427" y="1848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109</xdr:row>
      <xdr:rowOff>59889</xdr:rowOff>
    </xdr:from>
    <xdr:ext cx="469744" cy="259045"/>
    <xdr:sp macro="" textlink="">
      <xdr:nvSpPr>
        <xdr:cNvPr id="857" name="n_3mainValue【公民館】&#10;一人当たり面積">
          <a:extLst>
            <a:ext uri="{FF2B5EF4-FFF2-40B4-BE49-F238E27FC236}">
              <a16:creationId xmlns:a16="http://schemas.microsoft.com/office/drawing/2014/main" id="{FB72724F-A198-4DB0-96AE-1D949A4E22EB}"/>
            </a:ext>
          </a:extLst>
        </xdr:cNvPr>
        <xdr:cNvSpPr txBox="1"/>
      </xdr:nvSpPr>
      <xdr:spPr>
        <a:xfrm>
          <a:off x="19310427" y="18747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109</xdr:row>
      <xdr:rowOff>59889</xdr:rowOff>
    </xdr:from>
    <xdr:ext cx="469744" cy="259045"/>
    <xdr:sp macro="" textlink="">
      <xdr:nvSpPr>
        <xdr:cNvPr id="858" name="n_4mainValue【公民館】&#10;一人当たり面積">
          <a:extLst>
            <a:ext uri="{FF2B5EF4-FFF2-40B4-BE49-F238E27FC236}">
              <a16:creationId xmlns:a16="http://schemas.microsoft.com/office/drawing/2014/main" id="{007A930D-6488-4DB1-980F-471636DEDB5F}"/>
            </a:ext>
          </a:extLst>
        </xdr:cNvPr>
        <xdr:cNvSpPr txBox="1"/>
      </xdr:nvSpPr>
      <xdr:spPr>
        <a:xfrm>
          <a:off x="18421427" y="18747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9" name="正方形/長方形 858">
          <a:extLst>
            <a:ext uri="{FF2B5EF4-FFF2-40B4-BE49-F238E27FC236}">
              <a16:creationId xmlns:a16="http://schemas.microsoft.com/office/drawing/2014/main" id="{64A64C4D-150B-4FD8-9DE0-046BB54A4BE4}"/>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0" name="正方形/長方形 859">
          <a:extLst>
            <a:ext uri="{FF2B5EF4-FFF2-40B4-BE49-F238E27FC236}">
              <a16:creationId xmlns:a16="http://schemas.microsoft.com/office/drawing/2014/main" id="{965FFF0F-6DFA-45E9-8548-ABC4974F3245}"/>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1" name="テキスト ボックス 860">
          <a:extLst>
            <a:ext uri="{FF2B5EF4-FFF2-40B4-BE49-F238E27FC236}">
              <a16:creationId xmlns:a16="http://schemas.microsoft.com/office/drawing/2014/main" id="{5BF6ACF7-4A9E-4F6F-A027-93016A6657D3}"/>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近年建替えを行った</a:t>
          </a:r>
          <a:r>
            <a:rPr lang="ja-JP" altLang="ja-JP" sz="1100" b="0" i="0" baseline="0">
              <a:solidFill>
                <a:schemeClr val="dk1"/>
              </a:solidFill>
              <a:effectLst/>
              <a:latin typeface="+mn-lt"/>
              <a:ea typeface="+mn-ea"/>
              <a:cs typeface="+mn-cs"/>
            </a:rPr>
            <a:t>認定こども園、幼稚園、保育所</a:t>
          </a:r>
          <a:r>
            <a:rPr lang="ja-JP" altLang="en-US" sz="1100" b="0" i="0" baseline="0">
              <a:solidFill>
                <a:schemeClr val="dk1"/>
              </a:solidFill>
              <a:effectLst/>
              <a:latin typeface="+mn-lt"/>
              <a:ea typeface="+mn-ea"/>
              <a:cs typeface="+mn-cs"/>
            </a:rPr>
            <a:t>及び</a:t>
          </a:r>
          <a:r>
            <a:rPr lang="ja-JP" altLang="ja-JP" sz="1100" b="0" i="0" baseline="0">
              <a:solidFill>
                <a:schemeClr val="dk1"/>
              </a:solidFill>
              <a:effectLst/>
              <a:latin typeface="+mn-lt"/>
              <a:ea typeface="+mn-ea"/>
              <a:cs typeface="+mn-cs"/>
            </a:rPr>
            <a:t>図書館</a:t>
          </a:r>
          <a:r>
            <a:rPr lang="ja-JP" altLang="en-US" sz="1100" b="0" i="0" baseline="0">
              <a:solidFill>
                <a:schemeClr val="dk1"/>
              </a:solidFill>
              <a:effectLst/>
              <a:latin typeface="+mn-lt"/>
              <a:ea typeface="+mn-ea"/>
              <a:cs typeface="+mn-cs"/>
            </a:rPr>
            <a:t>については、</a:t>
          </a:r>
          <a:r>
            <a:rPr lang="ja-JP" altLang="ja-JP" sz="1100" b="0" i="0" baseline="0">
              <a:solidFill>
                <a:schemeClr val="dk1"/>
              </a:solidFill>
              <a:effectLst/>
              <a:latin typeface="+mn-lt"/>
              <a:ea typeface="+mn-ea"/>
              <a:cs typeface="+mn-cs"/>
            </a:rPr>
            <a:t>有形固定資産減価償却率</a:t>
          </a:r>
          <a:r>
            <a:rPr lang="ja-JP" altLang="en-US" sz="1100" b="0" i="0" baseline="0">
              <a:solidFill>
                <a:schemeClr val="dk1"/>
              </a:solidFill>
              <a:effectLst/>
              <a:latin typeface="+mn-lt"/>
              <a:ea typeface="+mn-ea"/>
              <a:cs typeface="+mn-cs"/>
            </a:rPr>
            <a:t>の減少が目立つ反面、類似</a:t>
          </a:r>
          <a:r>
            <a:rPr lang="ja-JP" altLang="ja-JP" sz="1100" b="0" i="0" baseline="0">
              <a:solidFill>
                <a:schemeClr val="dk1"/>
              </a:solidFill>
              <a:effectLst/>
              <a:latin typeface="+mn-lt"/>
              <a:ea typeface="+mn-ea"/>
              <a:cs typeface="+mn-cs"/>
            </a:rPr>
            <a:t>団体と比較して高くなっている施設は、</a:t>
          </a:r>
          <a:r>
            <a:rPr lang="ja-JP" altLang="en-US" sz="1100" b="0" i="0" baseline="0">
              <a:solidFill>
                <a:schemeClr val="dk1"/>
              </a:solidFill>
              <a:effectLst/>
              <a:latin typeface="+mn-lt"/>
              <a:ea typeface="+mn-ea"/>
              <a:cs typeface="+mn-cs"/>
            </a:rPr>
            <a:t>保健センター・保健所、庁舎等がある。</a:t>
          </a:r>
          <a:endParaRPr lang="en-US" altLang="ja-JP" sz="1100" b="0" i="0" baseline="0">
            <a:solidFill>
              <a:schemeClr val="dk1"/>
            </a:solidFill>
            <a:effectLst/>
            <a:latin typeface="+mn-lt"/>
            <a:ea typeface="+mn-ea"/>
            <a:cs typeface="+mn-cs"/>
          </a:endParaRPr>
        </a:p>
        <a:p>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庁舎については</a:t>
          </a:r>
          <a:r>
            <a:rPr lang="ja-JP" altLang="ja-JP" sz="1100" b="0" i="0" baseline="0">
              <a:solidFill>
                <a:schemeClr val="dk1"/>
              </a:solidFill>
              <a:effectLst/>
              <a:latin typeface="+mn-lt"/>
              <a:ea typeface="+mn-ea"/>
              <a:cs typeface="+mn-cs"/>
            </a:rPr>
            <a:t>建替を</a:t>
          </a:r>
          <a:r>
            <a:rPr lang="en-US" altLang="ja-JP" sz="1100" b="0" i="0" baseline="0">
              <a:solidFill>
                <a:schemeClr val="dk1"/>
              </a:solidFill>
              <a:effectLst/>
              <a:latin typeface="+mn-lt"/>
              <a:ea typeface="+mn-ea"/>
              <a:cs typeface="+mn-cs"/>
            </a:rPr>
            <a:t>R4</a:t>
          </a:r>
          <a:r>
            <a:rPr lang="ja-JP" altLang="ja-JP" sz="1100" b="0" i="0" baseline="0">
              <a:solidFill>
                <a:schemeClr val="dk1"/>
              </a:solidFill>
              <a:effectLst/>
              <a:latin typeface="+mn-lt"/>
              <a:ea typeface="+mn-ea"/>
              <a:cs typeface="+mn-cs"/>
            </a:rPr>
            <a:t>までに実施予定</a:t>
          </a:r>
          <a:r>
            <a:rPr lang="ja-JP" altLang="en-US" sz="1100" b="0" i="0" baseline="0">
              <a:solidFill>
                <a:schemeClr val="dk1"/>
              </a:solidFill>
              <a:effectLst/>
              <a:latin typeface="+mn-lt"/>
              <a:ea typeface="+mn-ea"/>
              <a:cs typeface="+mn-cs"/>
            </a:rPr>
            <a:t>であり、今後減少が見込まれる。消防施設についても昨今の災害の激甚化等を受け、施設の早期更新を計画している。</a:t>
          </a:r>
          <a:endParaRPr lang="en-US" altLang="ja-JP" sz="1100" b="0" i="0" baseline="0">
            <a:solidFill>
              <a:schemeClr val="dk1"/>
            </a:solidFill>
            <a:effectLst/>
            <a:latin typeface="+mn-lt"/>
            <a:ea typeface="+mn-ea"/>
            <a:cs typeface="+mn-cs"/>
          </a:endParaRPr>
        </a:p>
        <a:p>
          <a:r>
            <a:rPr lang="ja-JP" altLang="en-US" sz="1100" b="0" i="0" baseline="0">
              <a:solidFill>
                <a:schemeClr val="dk1"/>
              </a:solidFill>
              <a:effectLst/>
              <a:latin typeface="+mn-lt"/>
              <a:ea typeface="+mn-ea"/>
              <a:cs typeface="+mn-cs"/>
            </a:rPr>
            <a:t>　策定をした個別施設計画に基づき、適正化に取り組んでいく。</a:t>
          </a:r>
          <a:endParaRPr lang="en-US" altLang="ja-JP" sz="1100" b="0" i="0" baseline="0">
            <a:solidFill>
              <a:schemeClr val="dk1"/>
            </a:solidFill>
            <a:effectLst/>
            <a:latin typeface="+mn-lt"/>
            <a:ea typeface="+mn-ea"/>
            <a:cs typeface="+mn-cs"/>
          </a:endParaRPr>
        </a:p>
        <a:p>
          <a:r>
            <a:rPr lang="ja-JP" altLang="en-US" sz="1100" b="0" i="0" baseline="0">
              <a:solidFill>
                <a:schemeClr val="dk1"/>
              </a:solidFill>
              <a:effectLst/>
              <a:latin typeface="+mn-lt"/>
              <a:ea typeface="+mn-ea"/>
              <a:cs typeface="+mn-cs"/>
            </a:rPr>
            <a:t>　</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8083C431-E834-4FF2-B67A-54DFA1A88DE9}"/>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B4018F0-5AFC-46EE-8599-8BFB7011AA96}"/>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6BCF2642-7A8A-4802-A334-176A6E831BA2}"/>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65420EBD-922C-4987-9CC6-775F6DF4CC9B}"/>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高知県日高村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7539DF97-719C-4ABD-8B5A-F4032D26EE85}"/>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6D42DD8-A2B2-4896-891A-B58040FAEEDF}"/>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9D208F59-9F81-41FE-AFD9-0BF797EDAB97}"/>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648AE6BE-2E91-48CF-B280-8789F6C0F364}"/>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146B6CEF-14A2-46CF-8FDD-172CC4E23F5C}"/>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D1A4CCEA-7FEE-48F2-A22A-F3C991657154}"/>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5,008
4,990
44.85
4,958,550
4,592,971
36,379
2,007,180
3,832,195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CF1430C3-F1A1-4715-9D78-29FFA79B63CE}"/>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835E3DFF-7B28-4CCA-BD65-D89B3A304BF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4E587DA-A842-4BB3-AFB2-52A2F97760A4}"/>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6C42BCA3-5D56-4875-B227-1C47BCADDDE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927765CD-4B49-4802-9C44-B920DBE7DCDE}"/>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B2B093C6-AE92-4CC0-B7CA-C8443861CED2}"/>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4C5D6413-E7ED-4A61-A22C-A91B5E98C551}"/>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67A2BFD3-C512-4A82-9D4A-F480847E2359}"/>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E8A4D83-7531-40EE-94ED-949F2AC4E904}"/>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5422679F-C5D9-4DE0-BF4D-3396C081CB98}"/>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7E8F827E-E676-48B2-B70A-26FEB5FEAB98}"/>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7D1ECEE3-4BD2-4AF1-BD8F-6570684FEB7A}"/>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1A193829-A5DF-408F-9556-6D6DF70907F3}"/>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56DE3999-B733-4DFC-844C-BFD3E8F9FE5B}"/>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17EF9BE8-99E1-4187-A1A8-E84B40686483}"/>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65F377D0-F103-48DD-AD5E-4ABDE32B63DC}"/>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C806D2C5-3C1A-4463-835B-68E52BC2429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500E08F-2258-4742-BB9D-64AFBC182CDC}"/>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813918DD-2148-44D5-BA2D-235A3BDC073E}"/>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C2A1E129-F925-40F7-9BEF-25BA764E6F2C}"/>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5415A5A0-B1EC-4CA4-8391-DCB32C6E9125}"/>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8CB4F698-E01D-4FE6-A93B-B4F81007575B}"/>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930D15FC-5AE7-4F9D-B404-B66761F1020F}"/>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AAD37B7C-4BB3-4E11-90D3-0206E7BCA3A8}"/>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DA0557C8-CB11-485C-8AF2-E3853A521882}"/>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8D10011A-512A-4907-865B-C412C712442F}"/>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551A9CB2-F6E6-48E7-AE25-C35A9A454031}"/>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7E2CF5A-33AA-4F8D-9936-3E547322695E}"/>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9F641FE9-88C7-4406-9035-9C3AA137FD12}"/>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E8FE68E9-5534-47CF-ABD2-4D91FE1A8C6D}"/>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40952AEB-FF36-401E-A2E4-EE9D04195CBB}"/>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D60D75D5-FEC4-4F76-A88E-B7B205667388}"/>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52EDE888-7036-45BC-8271-AD0B62E573C2}"/>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772D70ED-0BDF-4BE9-AC10-4FAF659D1983}"/>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2D6ACD5E-52F3-4B4F-8997-E9BF838FB1EB}"/>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3BB8FE27-3EA5-420B-8760-A6D7EF8CE7D1}"/>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4295CF14-4C61-48E1-A1B1-31B507833853}"/>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62ED64A2-8142-4B69-BD25-6DA33918164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4018DF8E-720B-46EA-9959-94D78672CDF9}"/>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AB53B845-0322-4FA5-A22B-B1A246F82BEE}"/>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E8608556-5423-412C-A6EE-646E408BA80F}"/>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a:extLst>
            <a:ext uri="{FF2B5EF4-FFF2-40B4-BE49-F238E27FC236}">
              <a16:creationId xmlns:a16="http://schemas.microsoft.com/office/drawing/2014/main" id="{FFE4444F-8F8F-467A-BA0B-C13620912822}"/>
            </a:ext>
          </a:extLst>
        </xdr:cNvPr>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33BF0166-79CB-4561-AD1B-81C970233222}"/>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a:extLst>
            <a:ext uri="{FF2B5EF4-FFF2-40B4-BE49-F238E27FC236}">
              <a16:creationId xmlns:a16="http://schemas.microsoft.com/office/drawing/2014/main" id="{D50BFED6-FA8F-4F6D-8FFC-85E088C575FC}"/>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127000</xdr:rowOff>
    </xdr:to>
    <xdr:cxnSp macro="">
      <xdr:nvCxnSpPr>
        <xdr:cNvPr id="56" name="直線コネクタ 55">
          <a:extLst>
            <a:ext uri="{FF2B5EF4-FFF2-40B4-BE49-F238E27FC236}">
              <a16:creationId xmlns:a16="http://schemas.microsoft.com/office/drawing/2014/main" id="{7F0C0BDA-8F3A-4374-A339-09D07A35ED42}"/>
            </a:ext>
          </a:extLst>
        </xdr:cNvPr>
        <xdr:cNvCxnSpPr/>
      </xdr:nvCxnSpPr>
      <xdr:spPr>
        <a:xfrm flipV="1">
          <a:off x="4634865"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a:extLst>
            <a:ext uri="{FF2B5EF4-FFF2-40B4-BE49-F238E27FC236}">
              <a16:creationId xmlns:a16="http://schemas.microsoft.com/office/drawing/2014/main" id="{63698F59-129A-4BE6-9FC3-F21082897FE4}"/>
            </a:ext>
          </a:extLst>
        </xdr:cNvPr>
        <xdr:cNvSpPr txBox="1"/>
      </xdr:nvSpPr>
      <xdr:spPr>
        <a:xfrm>
          <a:off x="4673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a:extLst>
            <a:ext uri="{FF2B5EF4-FFF2-40B4-BE49-F238E27FC236}">
              <a16:creationId xmlns:a16="http://schemas.microsoft.com/office/drawing/2014/main" id="{4C3607F1-94FF-4E8F-BA4C-8E1B1212077D}"/>
            </a:ext>
          </a:extLst>
        </xdr:cNvPr>
        <xdr:cNvCxnSpPr/>
      </xdr:nvCxnSpPr>
      <xdr:spPr>
        <a:xfrm>
          <a:off x="4546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3827</xdr:rowOff>
    </xdr:from>
    <xdr:ext cx="340478" cy="259045"/>
    <xdr:sp macro="" textlink="">
      <xdr:nvSpPr>
        <xdr:cNvPr id="59" name="【図書館】&#10;有形固定資産減価償却率最大値テキスト">
          <a:extLst>
            <a:ext uri="{FF2B5EF4-FFF2-40B4-BE49-F238E27FC236}">
              <a16:creationId xmlns:a16="http://schemas.microsoft.com/office/drawing/2014/main" id="{46035DF0-A585-4B15-906C-828ADE93BB93}"/>
            </a:ext>
          </a:extLst>
        </xdr:cNvPr>
        <xdr:cNvSpPr txBox="1"/>
      </xdr:nvSpPr>
      <xdr:spPr>
        <a:xfrm>
          <a:off x="4673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a:extLst>
            <a:ext uri="{FF2B5EF4-FFF2-40B4-BE49-F238E27FC236}">
              <a16:creationId xmlns:a16="http://schemas.microsoft.com/office/drawing/2014/main" id="{327E23EC-9174-45F6-ADAA-1279E220BE77}"/>
            </a:ext>
          </a:extLst>
        </xdr:cNvPr>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160037</xdr:rowOff>
    </xdr:from>
    <xdr:ext cx="405111" cy="259045"/>
    <xdr:sp macro="" textlink="">
      <xdr:nvSpPr>
        <xdr:cNvPr id="61" name="【図書館】&#10;有形固定資産減価償却率平均値テキスト">
          <a:extLst>
            <a:ext uri="{FF2B5EF4-FFF2-40B4-BE49-F238E27FC236}">
              <a16:creationId xmlns:a16="http://schemas.microsoft.com/office/drawing/2014/main" id="{901F71C9-B27A-4FFA-A765-A23F140C56B8}"/>
            </a:ext>
          </a:extLst>
        </xdr:cNvPr>
        <xdr:cNvSpPr txBox="1"/>
      </xdr:nvSpPr>
      <xdr:spPr>
        <a:xfrm>
          <a:off x="4673600" y="6160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10160</xdr:rowOff>
    </xdr:from>
    <xdr:to>
      <xdr:col>24</xdr:col>
      <xdr:colOff>114300</xdr:colOff>
      <xdr:row>36</xdr:row>
      <xdr:rowOff>111760</xdr:rowOff>
    </xdr:to>
    <xdr:sp macro="" textlink="">
      <xdr:nvSpPr>
        <xdr:cNvPr id="62" name="フローチャート: 判断 61">
          <a:extLst>
            <a:ext uri="{FF2B5EF4-FFF2-40B4-BE49-F238E27FC236}">
              <a16:creationId xmlns:a16="http://schemas.microsoft.com/office/drawing/2014/main" id="{A751515B-D138-46DC-9968-02B5FE9E527B}"/>
            </a:ext>
          </a:extLst>
        </xdr:cNvPr>
        <xdr:cNvSpPr/>
      </xdr:nvSpPr>
      <xdr:spPr>
        <a:xfrm>
          <a:off x="4584700" y="6182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166370</xdr:rowOff>
    </xdr:from>
    <xdr:to>
      <xdr:col>20</xdr:col>
      <xdr:colOff>38100</xdr:colOff>
      <xdr:row>36</xdr:row>
      <xdr:rowOff>96520</xdr:rowOff>
    </xdr:to>
    <xdr:sp macro="" textlink="">
      <xdr:nvSpPr>
        <xdr:cNvPr id="63" name="フローチャート: 判断 62">
          <a:extLst>
            <a:ext uri="{FF2B5EF4-FFF2-40B4-BE49-F238E27FC236}">
              <a16:creationId xmlns:a16="http://schemas.microsoft.com/office/drawing/2014/main" id="{50EF1BFB-45DB-4056-BC2F-70C5E7D4B313}"/>
            </a:ext>
          </a:extLst>
        </xdr:cNvPr>
        <xdr:cNvSpPr/>
      </xdr:nvSpPr>
      <xdr:spPr>
        <a:xfrm>
          <a:off x="3746500" y="616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133350</xdr:rowOff>
    </xdr:from>
    <xdr:to>
      <xdr:col>15</xdr:col>
      <xdr:colOff>101600</xdr:colOff>
      <xdr:row>36</xdr:row>
      <xdr:rowOff>63500</xdr:rowOff>
    </xdr:to>
    <xdr:sp macro="" textlink="">
      <xdr:nvSpPr>
        <xdr:cNvPr id="64" name="フローチャート: 判断 63">
          <a:extLst>
            <a:ext uri="{FF2B5EF4-FFF2-40B4-BE49-F238E27FC236}">
              <a16:creationId xmlns:a16="http://schemas.microsoft.com/office/drawing/2014/main" id="{A1E959EF-2C85-4EE6-A4EC-B6442D9185D5}"/>
            </a:ext>
          </a:extLst>
        </xdr:cNvPr>
        <xdr:cNvSpPr/>
      </xdr:nvSpPr>
      <xdr:spPr>
        <a:xfrm>
          <a:off x="28575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2540</xdr:rowOff>
    </xdr:from>
    <xdr:to>
      <xdr:col>10</xdr:col>
      <xdr:colOff>165100</xdr:colOff>
      <xdr:row>36</xdr:row>
      <xdr:rowOff>104140</xdr:rowOff>
    </xdr:to>
    <xdr:sp macro="" textlink="">
      <xdr:nvSpPr>
        <xdr:cNvPr id="65" name="フローチャート: 判断 64">
          <a:extLst>
            <a:ext uri="{FF2B5EF4-FFF2-40B4-BE49-F238E27FC236}">
              <a16:creationId xmlns:a16="http://schemas.microsoft.com/office/drawing/2014/main" id="{46BD2FFA-B8BD-4C16-AB95-FE2FFD59C1E9}"/>
            </a:ext>
          </a:extLst>
        </xdr:cNvPr>
        <xdr:cNvSpPr/>
      </xdr:nvSpPr>
      <xdr:spPr>
        <a:xfrm>
          <a:off x="1968500" y="61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19050</xdr:rowOff>
    </xdr:from>
    <xdr:to>
      <xdr:col>6</xdr:col>
      <xdr:colOff>38100</xdr:colOff>
      <xdr:row>36</xdr:row>
      <xdr:rowOff>120650</xdr:rowOff>
    </xdr:to>
    <xdr:sp macro="" textlink="">
      <xdr:nvSpPr>
        <xdr:cNvPr id="66" name="フローチャート: 判断 65">
          <a:extLst>
            <a:ext uri="{FF2B5EF4-FFF2-40B4-BE49-F238E27FC236}">
              <a16:creationId xmlns:a16="http://schemas.microsoft.com/office/drawing/2014/main" id="{30A435EF-73FF-49B9-8536-ABC1784A7697}"/>
            </a:ext>
          </a:extLst>
        </xdr:cNvPr>
        <xdr:cNvSpPr/>
      </xdr:nvSpPr>
      <xdr:spPr>
        <a:xfrm>
          <a:off x="1079500" y="619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68055F42-B5DD-4A15-B413-F2FE89801E3B}"/>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F5140184-97A4-4430-8E42-0AA3EBD984DF}"/>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4275F946-E925-46E1-AC57-EE8222770D54}"/>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97BE40D-0B69-4A5D-BBBD-932211F3617B}"/>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BE8273B2-B0F2-4E56-8221-234F4D8761DB}"/>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22860</xdr:rowOff>
    </xdr:from>
    <xdr:to>
      <xdr:col>24</xdr:col>
      <xdr:colOff>114300</xdr:colOff>
      <xdr:row>34</xdr:row>
      <xdr:rowOff>124460</xdr:rowOff>
    </xdr:to>
    <xdr:sp macro="" textlink="">
      <xdr:nvSpPr>
        <xdr:cNvPr id="72" name="楕円 71">
          <a:extLst>
            <a:ext uri="{FF2B5EF4-FFF2-40B4-BE49-F238E27FC236}">
              <a16:creationId xmlns:a16="http://schemas.microsoft.com/office/drawing/2014/main" id="{657B4B36-80F2-4D50-B6AD-10EE7AD786CD}"/>
            </a:ext>
          </a:extLst>
        </xdr:cNvPr>
        <xdr:cNvSpPr/>
      </xdr:nvSpPr>
      <xdr:spPr>
        <a:xfrm>
          <a:off x="4584700" y="585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45737</xdr:rowOff>
    </xdr:from>
    <xdr:ext cx="405111" cy="259045"/>
    <xdr:sp macro="" textlink="">
      <xdr:nvSpPr>
        <xdr:cNvPr id="73" name="【図書館】&#10;有形固定資産減価償却率該当値テキスト">
          <a:extLst>
            <a:ext uri="{FF2B5EF4-FFF2-40B4-BE49-F238E27FC236}">
              <a16:creationId xmlns:a16="http://schemas.microsoft.com/office/drawing/2014/main" id="{8A8DE3E3-C191-4627-866B-F27075BFB797}"/>
            </a:ext>
          </a:extLst>
        </xdr:cNvPr>
        <xdr:cNvSpPr txBox="1"/>
      </xdr:nvSpPr>
      <xdr:spPr>
        <a:xfrm>
          <a:off x="4673600" y="5703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140970</xdr:rowOff>
    </xdr:from>
    <xdr:to>
      <xdr:col>20</xdr:col>
      <xdr:colOff>38100</xdr:colOff>
      <xdr:row>34</xdr:row>
      <xdr:rowOff>71120</xdr:rowOff>
    </xdr:to>
    <xdr:sp macro="" textlink="">
      <xdr:nvSpPr>
        <xdr:cNvPr id="74" name="楕円 73">
          <a:extLst>
            <a:ext uri="{FF2B5EF4-FFF2-40B4-BE49-F238E27FC236}">
              <a16:creationId xmlns:a16="http://schemas.microsoft.com/office/drawing/2014/main" id="{CD598264-EA2B-425F-9973-9114E4A5250E}"/>
            </a:ext>
          </a:extLst>
        </xdr:cNvPr>
        <xdr:cNvSpPr/>
      </xdr:nvSpPr>
      <xdr:spPr>
        <a:xfrm>
          <a:off x="3746500" y="579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20320</xdr:rowOff>
    </xdr:from>
    <xdr:to>
      <xdr:col>24</xdr:col>
      <xdr:colOff>63500</xdr:colOff>
      <xdr:row>34</xdr:row>
      <xdr:rowOff>73660</xdr:rowOff>
    </xdr:to>
    <xdr:cxnSp macro="">
      <xdr:nvCxnSpPr>
        <xdr:cNvPr id="75" name="直線コネクタ 74">
          <a:extLst>
            <a:ext uri="{FF2B5EF4-FFF2-40B4-BE49-F238E27FC236}">
              <a16:creationId xmlns:a16="http://schemas.microsoft.com/office/drawing/2014/main" id="{2CA5A4FF-CF7E-4326-B4D3-8D3F2077F3F8}"/>
            </a:ext>
          </a:extLst>
        </xdr:cNvPr>
        <xdr:cNvCxnSpPr/>
      </xdr:nvCxnSpPr>
      <xdr:spPr>
        <a:xfrm>
          <a:off x="3797300" y="584962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86360</xdr:rowOff>
    </xdr:from>
    <xdr:to>
      <xdr:col>15</xdr:col>
      <xdr:colOff>101600</xdr:colOff>
      <xdr:row>34</xdr:row>
      <xdr:rowOff>16510</xdr:rowOff>
    </xdr:to>
    <xdr:sp macro="" textlink="">
      <xdr:nvSpPr>
        <xdr:cNvPr id="76" name="楕円 75">
          <a:extLst>
            <a:ext uri="{FF2B5EF4-FFF2-40B4-BE49-F238E27FC236}">
              <a16:creationId xmlns:a16="http://schemas.microsoft.com/office/drawing/2014/main" id="{EAF50EA9-B93D-4C5F-958C-8EA9361293F1}"/>
            </a:ext>
          </a:extLst>
        </xdr:cNvPr>
        <xdr:cNvSpPr/>
      </xdr:nvSpPr>
      <xdr:spPr>
        <a:xfrm>
          <a:off x="2857500" y="574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137160</xdr:rowOff>
    </xdr:from>
    <xdr:to>
      <xdr:col>19</xdr:col>
      <xdr:colOff>177800</xdr:colOff>
      <xdr:row>34</xdr:row>
      <xdr:rowOff>20320</xdr:rowOff>
    </xdr:to>
    <xdr:cxnSp macro="">
      <xdr:nvCxnSpPr>
        <xdr:cNvPr id="77" name="直線コネクタ 76">
          <a:extLst>
            <a:ext uri="{FF2B5EF4-FFF2-40B4-BE49-F238E27FC236}">
              <a16:creationId xmlns:a16="http://schemas.microsoft.com/office/drawing/2014/main" id="{EF8E2196-6A37-4770-AE22-C821DB891CEC}"/>
            </a:ext>
          </a:extLst>
        </xdr:cNvPr>
        <xdr:cNvCxnSpPr/>
      </xdr:nvCxnSpPr>
      <xdr:spPr>
        <a:xfrm>
          <a:off x="2908300" y="5795010"/>
          <a:ext cx="889000" cy="54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31750</xdr:rowOff>
    </xdr:from>
    <xdr:to>
      <xdr:col>10</xdr:col>
      <xdr:colOff>165100</xdr:colOff>
      <xdr:row>33</xdr:row>
      <xdr:rowOff>133350</xdr:rowOff>
    </xdr:to>
    <xdr:sp macro="" textlink="">
      <xdr:nvSpPr>
        <xdr:cNvPr id="78" name="楕円 77">
          <a:extLst>
            <a:ext uri="{FF2B5EF4-FFF2-40B4-BE49-F238E27FC236}">
              <a16:creationId xmlns:a16="http://schemas.microsoft.com/office/drawing/2014/main" id="{57C3F11A-4926-4F21-8224-FE456DC798C0}"/>
            </a:ext>
          </a:extLst>
        </xdr:cNvPr>
        <xdr:cNvSpPr/>
      </xdr:nvSpPr>
      <xdr:spPr>
        <a:xfrm>
          <a:off x="1968500" y="568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82550</xdr:rowOff>
    </xdr:from>
    <xdr:to>
      <xdr:col>15</xdr:col>
      <xdr:colOff>50800</xdr:colOff>
      <xdr:row>33</xdr:row>
      <xdr:rowOff>137160</xdr:rowOff>
    </xdr:to>
    <xdr:cxnSp macro="">
      <xdr:nvCxnSpPr>
        <xdr:cNvPr id="79" name="直線コネクタ 78">
          <a:extLst>
            <a:ext uri="{FF2B5EF4-FFF2-40B4-BE49-F238E27FC236}">
              <a16:creationId xmlns:a16="http://schemas.microsoft.com/office/drawing/2014/main" id="{86C3392A-AD36-4A37-AB03-C1F31BD1024E}"/>
            </a:ext>
          </a:extLst>
        </xdr:cNvPr>
        <xdr:cNvCxnSpPr/>
      </xdr:nvCxnSpPr>
      <xdr:spPr>
        <a:xfrm>
          <a:off x="2019300" y="5740400"/>
          <a:ext cx="889000" cy="54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22860</xdr:rowOff>
    </xdr:from>
    <xdr:to>
      <xdr:col>6</xdr:col>
      <xdr:colOff>38100</xdr:colOff>
      <xdr:row>40</xdr:row>
      <xdr:rowOff>124460</xdr:rowOff>
    </xdr:to>
    <xdr:sp macro="" textlink="">
      <xdr:nvSpPr>
        <xdr:cNvPr id="80" name="楕円 79">
          <a:extLst>
            <a:ext uri="{FF2B5EF4-FFF2-40B4-BE49-F238E27FC236}">
              <a16:creationId xmlns:a16="http://schemas.microsoft.com/office/drawing/2014/main" id="{D85D06DD-48E0-431E-A6C4-83EE09A22F3B}"/>
            </a:ext>
          </a:extLst>
        </xdr:cNvPr>
        <xdr:cNvSpPr/>
      </xdr:nvSpPr>
      <xdr:spPr>
        <a:xfrm>
          <a:off x="1079500" y="688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33</xdr:row>
      <xdr:rowOff>82550</xdr:rowOff>
    </xdr:from>
    <xdr:to>
      <xdr:col>10</xdr:col>
      <xdr:colOff>114300</xdr:colOff>
      <xdr:row>40</xdr:row>
      <xdr:rowOff>73660</xdr:rowOff>
    </xdr:to>
    <xdr:cxnSp macro="">
      <xdr:nvCxnSpPr>
        <xdr:cNvPr id="81" name="直線コネクタ 80">
          <a:extLst>
            <a:ext uri="{FF2B5EF4-FFF2-40B4-BE49-F238E27FC236}">
              <a16:creationId xmlns:a16="http://schemas.microsoft.com/office/drawing/2014/main" id="{CDD6EAC2-CD22-4697-B7E8-D260C9F1FF28}"/>
            </a:ext>
          </a:extLst>
        </xdr:cNvPr>
        <xdr:cNvCxnSpPr/>
      </xdr:nvCxnSpPr>
      <xdr:spPr>
        <a:xfrm flipV="1">
          <a:off x="1130300" y="5740400"/>
          <a:ext cx="889000" cy="1191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87647</xdr:rowOff>
    </xdr:from>
    <xdr:ext cx="405111" cy="259045"/>
    <xdr:sp macro="" textlink="">
      <xdr:nvSpPr>
        <xdr:cNvPr id="82" name="n_1aveValue【図書館】&#10;有形固定資産減価償却率">
          <a:extLst>
            <a:ext uri="{FF2B5EF4-FFF2-40B4-BE49-F238E27FC236}">
              <a16:creationId xmlns:a16="http://schemas.microsoft.com/office/drawing/2014/main" id="{3401BF74-BFAE-4D04-B8CD-8736D4053E5A}"/>
            </a:ext>
          </a:extLst>
        </xdr:cNvPr>
        <xdr:cNvSpPr txBox="1"/>
      </xdr:nvSpPr>
      <xdr:spPr>
        <a:xfrm>
          <a:off x="3582044" y="6259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54627</xdr:rowOff>
    </xdr:from>
    <xdr:ext cx="405111" cy="259045"/>
    <xdr:sp macro="" textlink="">
      <xdr:nvSpPr>
        <xdr:cNvPr id="83" name="n_2aveValue【図書館】&#10;有形固定資産減価償却率">
          <a:extLst>
            <a:ext uri="{FF2B5EF4-FFF2-40B4-BE49-F238E27FC236}">
              <a16:creationId xmlns:a16="http://schemas.microsoft.com/office/drawing/2014/main" id="{1F27CA9B-68DF-4E1E-9775-166A1861989D}"/>
            </a:ext>
          </a:extLst>
        </xdr:cNvPr>
        <xdr:cNvSpPr txBox="1"/>
      </xdr:nvSpPr>
      <xdr:spPr>
        <a:xfrm>
          <a:off x="2705744" y="6226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95267</xdr:rowOff>
    </xdr:from>
    <xdr:ext cx="405111" cy="259045"/>
    <xdr:sp macro="" textlink="">
      <xdr:nvSpPr>
        <xdr:cNvPr id="84" name="n_3aveValue【図書館】&#10;有形固定資産減価償却率">
          <a:extLst>
            <a:ext uri="{FF2B5EF4-FFF2-40B4-BE49-F238E27FC236}">
              <a16:creationId xmlns:a16="http://schemas.microsoft.com/office/drawing/2014/main" id="{76DE1180-1D8B-41C6-B4F9-AD15EE8DCEAD}"/>
            </a:ext>
          </a:extLst>
        </xdr:cNvPr>
        <xdr:cNvSpPr txBox="1"/>
      </xdr:nvSpPr>
      <xdr:spPr>
        <a:xfrm>
          <a:off x="1816744" y="6267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137177</xdr:rowOff>
    </xdr:from>
    <xdr:ext cx="405111" cy="259045"/>
    <xdr:sp macro="" textlink="">
      <xdr:nvSpPr>
        <xdr:cNvPr id="85" name="n_4aveValue【図書館】&#10;有形固定資産減価償却率">
          <a:extLst>
            <a:ext uri="{FF2B5EF4-FFF2-40B4-BE49-F238E27FC236}">
              <a16:creationId xmlns:a16="http://schemas.microsoft.com/office/drawing/2014/main" id="{37A51852-2B5F-438A-8F8E-58A9CC06EF82}"/>
            </a:ext>
          </a:extLst>
        </xdr:cNvPr>
        <xdr:cNvSpPr txBox="1"/>
      </xdr:nvSpPr>
      <xdr:spPr>
        <a:xfrm>
          <a:off x="927744" y="5966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87647</xdr:rowOff>
    </xdr:from>
    <xdr:ext cx="405111" cy="259045"/>
    <xdr:sp macro="" textlink="">
      <xdr:nvSpPr>
        <xdr:cNvPr id="86" name="n_1mainValue【図書館】&#10;有形固定資産減価償却率">
          <a:extLst>
            <a:ext uri="{FF2B5EF4-FFF2-40B4-BE49-F238E27FC236}">
              <a16:creationId xmlns:a16="http://schemas.microsoft.com/office/drawing/2014/main" id="{2FE2F252-69A6-4B1E-AD73-82EFD127B61A}"/>
            </a:ext>
          </a:extLst>
        </xdr:cNvPr>
        <xdr:cNvSpPr txBox="1"/>
      </xdr:nvSpPr>
      <xdr:spPr>
        <a:xfrm>
          <a:off x="3582044" y="5574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32</xdr:row>
      <xdr:rowOff>33037</xdr:rowOff>
    </xdr:from>
    <xdr:ext cx="340478" cy="259045"/>
    <xdr:sp macro="" textlink="">
      <xdr:nvSpPr>
        <xdr:cNvPr id="87" name="n_2mainValue【図書館】&#10;有形固定資産減価償却率">
          <a:extLst>
            <a:ext uri="{FF2B5EF4-FFF2-40B4-BE49-F238E27FC236}">
              <a16:creationId xmlns:a16="http://schemas.microsoft.com/office/drawing/2014/main" id="{31D54888-4240-4FDC-83FD-5C02E77ED88E}"/>
            </a:ext>
          </a:extLst>
        </xdr:cNvPr>
        <xdr:cNvSpPr txBox="1"/>
      </xdr:nvSpPr>
      <xdr:spPr>
        <a:xfrm>
          <a:off x="2738061" y="551943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31</xdr:row>
      <xdr:rowOff>149877</xdr:rowOff>
    </xdr:from>
    <xdr:ext cx="340478" cy="259045"/>
    <xdr:sp macro="" textlink="">
      <xdr:nvSpPr>
        <xdr:cNvPr id="88" name="n_3mainValue【図書館】&#10;有形固定資産減価償却率">
          <a:extLst>
            <a:ext uri="{FF2B5EF4-FFF2-40B4-BE49-F238E27FC236}">
              <a16:creationId xmlns:a16="http://schemas.microsoft.com/office/drawing/2014/main" id="{61D605A1-D8BC-4E8E-B79B-26D674D14FE3}"/>
            </a:ext>
          </a:extLst>
        </xdr:cNvPr>
        <xdr:cNvSpPr txBox="1"/>
      </xdr:nvSpPr>
      <xdr:spPr>
        <a:xfrm>
          <a:off x="1849061" y="5464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115587</xdr:rowOff>
    </xdr:from>
    <xdr:ext cx="405111" cy="259045"/>
    <xdr:sp macro="" textlink="">
      <xdr:nvSpPr>
        <xdr:cNvPr id="89" name="n_4mainValue【図書館】&#10;有形固定資産減価償却率">
          <a:extLst>
            <a:ext uri="{FF2B5EF4-FFF2-40B4-BE49-F238E27FC236}">
              <a16:creationId xmlns:a16="http://schemas.microsoft.com/office/drawing/2014/main" id="{8923CE1C-535D-4653-AEC5-F6E16F8FB32A}"/>
            </a:ext>
          </a:extLst>
        </xdr:cNvPr>
        <xdr:cNvSpPr txBox="1"/>
      </xdr:nvSpPr>
      <xdr:spPr>
        <a:xfrm>
          <a:off x="927744" y="6973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0" name="正方形/長方形 89">
          <a:extLst>
            <a:ext uri="{FF2B5EF4-FFF2-40B4-BE49-F238E27FC236}">
              <a16:creationId xmlns:a16="http://schemas.microsoft.com/office/drawing/2014/main" id="{B30E95F6-092A-43E5-9AE4-CFD9C64A9A4D}"/>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1" name="正方形/長方形 90">
          <a:extLst>
            <a:ext uri="{FF2B5EF4-FFF2-40B4-BE49-F238E27FC236}">
              <a16:creationId xmlns:a16="http://schemas.microsoft.com/office/drawing/2014/main" id="{10C018BD-6B4B-4195-93E7-D9266791FE0A}"/>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2" name="正方形/長方形 91">
          <a:extLst>
            <a:ext uri="{FF2B5EF4-FFF2-40B4-BE49-F238E27FC236}">
              <a16:creationId xmlns:a16="http://schemas.microsoft.com/office/drawing/2014/main" id="{E53BE6AF-4D51-4219-860E-4C24AAAC12D9}"/>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3" name="正方形/長方形 92">
          <a:extLst>
            <a:ext uri="{FF2B5EF4-FFF2-40B4-BE49-F238E27FC236}">
              <a16:creationId xmlns:a16="http://schemas.microsoft.com/office/drawing/2014/main" id="{C84E0B4D-9EA5-4E68-88EB-791B8911F3D6}"/>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4" name="正方形/長方形 93">
          <a:extLst>
            <a:ext uri="{FF2B5EF4-FFF2-40B4-BE49-F238E27FC236}">
              <a16:creationId xmlns:a16="http://schemas.microsoft.com/office/drawing/2014/main" id="{F8FE2211-A9F2-4610-A57E-210B2A96952B}"/>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5" name="正方形/長方形 94">
          <a:extLst>
            <a:ext uri="{FF2B5EF4-FFF2-40B4-BE49-F238E27FC236}">
              <a16:creationId xmlns:a16="http://schemas.microsoft.com/office/drawing/2014/main" id="{97AC141D-02AD-424A-848F-8F51B2C0E3EB}"/>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6" name="正方形/長方形 95">
          <a:extLst>
            <a:ext uri="{FF2B5EF4-FFF2-40B4-BE49-F238E27FC236}">
              <a16:creationId xmlns:a16="http://schemas.microsoft.com/office/drawing/2014/main" id="{9E15FCE3-7390-4FF8-AA7F-2016CF07D573}"/>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a:extLst>
            <a:ext uri="{FF2B5EF4-FFF2-40B4-BE49-F238E27FC236}">
              <a16:creationId xmlns:a16="http://schemas.microsoft.com/office/drawing/2014/main" id="{9D278842-BAE0-48B0-9746-AE52AB8C738A}"/>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8" name="テキスト ボックス 97">
          <a:extLst>
            <a:ext uri="{FF2B5EF4-FFF2-40B4-BE49-F238E27FC236}">
              <a16:creationId xmlns:a16="http://schemas.microsoft.com/office/drawing/2014/main" id="{5066359F-D2F0-46A8-A334-410C1C347BC1}"/>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a:extLst>
            <a:ext uri="{FF2B5EF4-FFF2-40B4-BE49-F238E27FC236}">
              <a16:creationId xmlns:a16="http://schemas.microsoft.com/office/drawing/2014/main" id="{D90FF622-88A2-4125-BA6B-070741FCB588}"/>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0" name="直線コネクタ 99">
          <a:extLst>
            <a:ext uri="{FF2B5EF4-FFF2-40B4-BE49-F238E27FC236}">
              <a16:creationId xmlns:a16="http://schemas.microsoft.com/office/drawing/2014/main" id="{0EDC732B-0980-4968-9333-1FFC21D6791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1" name="テキスト ボックス 100">
          <a:extLst>
            <a:ext uri="{FF2B5EF4-FFF2-40B4-BE49-F238E27FC236}">
              <a16:creationId xmlns:a16="http://schemas.microsoft.com/office/drawing/2014/main" id="{97DAFF52-49BF-4C2D-AF9E-8F16E26B5696}"/>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2" name="直線コネクタ 101">
          <a:extLst>
            <a:ext uri="{FF2B5EF4-FFF2-40B4-BE49-F238E27FC236}">
              <a16:creationId xmlns:a16="http://schemas.microsoft.com/office/drawing/2014/main" id="{396803BD-7E7B-4910-82F7-562A96A778D5}"/>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3" name="テキスト ボックス 102">
          <a:extLst>
            <a:ext uri="{FF2B5EF4-FFF2-40B4-BE49-F238E27FC236}">
              <a16:creationId xmlns:a16="http://schemas.microsoft.com/office/drawing/2014/main" id="{867119C1-EF72-4CB4-936C-E53D5284A3FE}"/>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a:extLst>
            <a:ext uri="{FF2B5EF4-FFF2-40B4-BE49-F238E27FC236}">
              <a16:creationId xmlns:a16="http://schemas.microsoft.com/office/drawing/2014/main" id="{8C5A47F6-1118-416E-8119-F3EA004468FC}"/>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a:extLst>
            <a:ext uri="{FF2B5EF4-FFF2-40B4-BE49-F238E27FC236}">
              <a16:creationId xmlns:a16="http://schemas.microsoft.com/office/drawing/2014/main" id="{1619B142-CE63-48CD-9E89-AF94A842819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6" name="直線コネクタ 105">
          <a:extLst>
            <a:ext uri="{FF2B5EF4-FFF2-40B4-BE49-F238E27FC236}">
              <a16:creationId xmlns:a16="http://schemas.microsoft.com/office/drawing/2014/main" id="{31BD1027-9EEC-438C-9CA5-A1B25443EBE7}"/>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7" name="テキスト ボックス 106">
          <a:extLst>
            <a:ext uri="{FF2B5EF4-FFF2-40B4-BE49-F238E27FC236}">
              <a16:creationId xmlns:a16="http://schemas.microsoft.com/office/drawing/2014/main" id="{69BDE704-0181-400E-A64A-FB04F81CAEEE}"/>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8" name="直線コネクタ 107">
          <a:extLst>
            <a:ext uri="{FF2B5EF4-FFF2-40B4-BE49-F238E27FC236}">
              <a16:creationId xmlns:a16="http://schemas.microsoft.com/office/drawing/2014/main" id="{0EBF543F-857E-4D92-86EA-8D2EC67CC3B2}"/>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9" name="テキスト ボックス 108">
          <a:extLst>
            <a:ext uri="{FF2B5EF4-FFF2-40B4-BE49-F238E27FC236}">
              <a16:creationId xmlns:a16="http://schemas.microsoft.com/office/drawing/2014/main" id="{3F073A8D-FAAD-4909-BB5F-C2E3B02F0F2E}"/>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99C61309-55F8-4934-AA21-CB8437B560E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4D7ADE40-C9D3-4E2D-B875-14FA63068D97}"/>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961B5928-A446-4919-8653-6C517AC02FD6}"/>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137160</xdr:rowOff>
    </xdr:from>
    <xdr:to>
      <xdr:col>54</xdr:col>
      <xdr:colOff>189865</xdr:colOff>
      <xdr:row>41</xdr:row>
      <xdr:rowOff>72390</xdr:rowOff>
    </xdr:to>
    <xdr:cxnSp macro="">
      <xdr:nvCxnSpPr>
        <xdr:cNvPr id="113" name="直線コネクタ 112">
          <a:extLst>
            <a:ext uri="{FF2B5EF4-FFF2-40B4-BE49-F238E27FC236}">
              <a16:creationId xmlns:a16="http://schemas.microsoft.com/office/drawing/2014/main" id="{D429C570-EC55-4647-899E-970FA6ACE223}"/>
            </a:ext>
          </a:extLst>
        </xdr:cNvPr>
        <xdr:cNvCxnSpPr/>
      </xdr:nvCxnSpPr>
      <xdr:spPr>
        <a:xfrm flipV="1">
          <a:off x="10476865" y="562356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76217</xdr:rowOff>
    </xdr:from>
    <xdr:ext cx="469744" cy="259045"/>
    <xdr:sp macro="" textlink="">
      <xdr:nvSpPr>
        <xdr:cNvPr id="114" name="【図書館】&#10;一人当たり面積最小値テキスト">
          <a:extLst>
            <a:ext uri="{FF2B5EF4-FFF2-40B4-BE49-F238E27FC236}">
              <a16:creationId xmlns:a16="http://schemas.microsoft.com/office/drawing/2014/main" id="{FBFF27FE-D683-4502-9C3F-5727ED1C34BC}"/>
            </a:ext>
          </a:extLst>
        </xdr:cNvPr>
        <xdr:cNvSpPr txBox="1"/>
      </xdr:nvSpPr>
      <xdr:spPr>
        <a:xfrm>
          <a:off x="10515600" y="7105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72390</xdr:rowOff>
    </xdr:from>
    <xdr:to>
      <xdr:col>55</xdr:col>
      <xdr:colOff>88900</xdr:colOff>
      <xdr:row>41</xdr:row>
      <xdr:rowOff>72390</xdr:rowOff>
    </xdr:to>
    <xdr:cxnSp macro="">
      <xdr:nvCxnSpPr>
        <xdr:cNvPr id="115" name="直線コネクタ 114">
          <a:extLst>
            <a:ext uri="{FF2B5EF4-FFF2-40B4-BE49-F238E27FC236}">
              <a16:creationId xmlns:a16="http://schemas.microsoft.com/office/drawing/2014/main" id="{8FA344B3-0BE9-4B6F-812D-4973EDFFDFB4}"/>
            </a:ext>
          </a:extLst>
        </xdr:cNvPr>
        <xdr:cNvCxnSpPr/>
      </xdr:nvCxnSpPr>
      <xdr:spPr>
        <a:xfrm>
          <a:off x="10388600" y="7101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83837</xdr:rowOff>
    </xdr:from>
    <xdr:ext cx="469744" cy="259045"/>
    <xdr:sp macro="" textlink="">
      <xdr:nvSpPr>
        <xdr:cNvPr id="116" name="【図書館】&#10;一人当たり面積最大値テキスト">
          <a:extLst>
            <a:ext uri="{FF2B5EF4-FFF2-40B4-BE49-F238E27FC236}">
              <a16:creationId xmlns:a16="http://schemas.microsoft.com/office/drawing/2014/main" id="{34B08784-6498-42A9-BC4A-A13AF9E7FED5}"/>
            </a:ext>
          </a:extLst>
        </xdr:cNvPr>
        <xdr:cNvSpPr txBox="1"/>
      </xdr:nvSpPr>
      <xdr:spPr>
        <a:xfrm>
          <a:off x="10515600" y="5398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137160</xdr:rowOff>
    </xdr:from>
    <xdr:to>
      <xdr:col>55</xdr:col>
      <xdr:colOff>88900</xdr:colOff>
      <xdr:row>32</xdr:row>
      <xdr:rowOff>137160</xdr:rowOff>
    </xdr:to>
    <xdr:cxnSp macro="">
      <xdr:nvCxnSpPr>
        <xdr:cNvPr id="117" name="直線コネクタ 116">
          <a:extLst>
            <a:ext uri="{FF2B5EF4-FFF2-40B4-BE49-F238E27FC236}">
              <a16:creationId xmlns:a16="http://schemas.microsoft.com/office/drawing/2014/main" id="{E07F28D9-1B6E-4177-834D-6F8103A4728C}"/>
            </a:ext>
          </a:extLst>
        </xdr:cNvPr>
        <xdr:cNvCxnSpPr/>
      </xdr:nvCxnSpPr>
      <xdr:spPr>
        <a:xfrm>
          <a:off x="10388600" y="562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38117</xdr:rowOff>
    </xdr:from>
    <xdr:ext cx="469744" cy="259045"/>
    <xdr:sp macro="" textlink="">
      <xdr:nvSpPr>
        <xdr:cNvPr id="118" name="【図書館】&#10;一人当たり面積平均値テキスト">
          <a:extLst>
            <a:ext uri="{FF2B5EF4-FFF2-40B4-BE49-F238E27FC236}">
              <a16:creationId xmlns:a16="http://schemas.microsoft.com/office/drawing/2014/main" id="{EAFB6C37-067B-43FA-AF5E-10536BA09566}"/>
            </a:ext>
          </a:extLst>
        </xdr:cNvPr>
        <xdr:cNvSpPr txBox="1"/>
      </xdr:nvSpPr>
      <xdr:spPr>
        <a:xfrm>
          <a:off x="10515600" y="67246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59690</xdr:rowOff>
    </xdr:from>
    <xdr:to>
      <xdr:col>55</xdr:col>
      <xdr:colOff>50800</xdr:colOff>
      <xdr:row>39</xdr:row>
      <xdr:rowOff>161290</xdr:rowOff>
    </xdr:to>
    <xdr:sp macro="" textlink="">
      <xdr:nvSpPr>
        <xdr:cNvPr id="119" name="フローチャート: 判断 118">
          <a:extLst>
            <a:ext uri="{FF2B5EF4-FFF2-40B4-BE49-F238E27FC236}">
              <a16:creationId xmlns:a16="http://schemas.microsoft.com/office/drawing/2014/main" id="{2509A145-A47E-4017-AA26-8D3BECA497E2}"/>
            </a:ext>
          </a:extLst>
        </xdr:cNvPr>
        <xdr:cNvSpPr/>
      </xdr:nvSpPr>
      <xdr:spPr>
        <a:xfrm>
          <a:off x="104267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71120</xdr:rowOff>
    </xdr:from>
    <xdr:to>
      <xdr:col>50</xdr:col>
      <xdr:colOff>165100</xdr:colOff>
      <xdr:row>40</xdr:row>
      <xdr:rowOff>1270</xdr:rowOff>
    </xdr:to>
    <xdr:sp macro="" textlink="">
      <xdr:nvSpPr>
        <xdr:cNvPr id="120" name="フローチャート: 判断 119">
          <a:extLst>
            <a:ext uri="{FF2B5EF4-FFF2-40B4-BE49-F238E27FC236}">
              <a16:creationId xmlns:a16="http://schemas.microsoft.com/office/drawing/2014/main" id="{4526D5B0-4E06-4057-9929-0B13E072DEEE}"/>
            </a:ext>
          </a:extLst>
        </xdr:cNvPr>
        <xdr:cNvSpPr/>
      </xdr:nvSpPr>
      <xdr:spPr>
        <a:xfrm>
          <a:off x="9588500" y="675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105410</xdr:rowOff>
    </xdr:from>
    <xdr:to>
      <xdr:col>46</xdr:col>
      <xdr:colOff>38100</xdr:colOff>
      <xdr:row>40</xdr:row>
      <xdr:rowOff>35560</xdr:rowOff>
    </xdr:to>
    <xdr:sp macro="" textlink="">
      <xdr:nvSpPr>
        <xdr:cNvPr id="121" name="フローチャート: 判断 120">
          <a:extLst>
            <a:ext uri="{FF2B5EF4-FFF2-40B4-BE49-F238E27FC236}">
              <a16:creationId xmlns:a16="http://schemas.microsoft.com/office/drawing/2014/main" id="{3CD81AFB-3F83-4112-904B-1912341BF750}"/>
            </a:ext>
          </a:extLst>
        </xdr:cNvPr>
        <xdr:cNvSpPr/>
      </xdr:nvSpPr>
      <xdr:spPr>
        <a:xfrm>
          <a:off x="8699500" y="679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2540</xdr:rowOff>
    </xdr:from>
    <xdr:to>
      <xdr:col>41</xdr:col>
      <xdr:colOff>101600</xdr:colOff>
      <xdr:row>40</xdr:row>
      <xdr:rowOff>104140</xdr:rowOff>
    </xdr:to>
    <xdr:sp macro="" textlink="">
      <xdr:nvSpPr>
        <xdr:cNvPr id="122" name="フローチャート: 判断 121">
          <a:extLst>
            <a:ext uri="{FF2B5EF4-FFF2-40B4-BE49-F238E27FC236}">
              <a16:creationId xmlns:a16="http://schemas.microsoft.com/office/drawing/2014/main" id="{B5B594EC-56AC-428F-AFF5-95F4A0A51E82}"/>
            </a:ext>
          </a:extLst>
        </xdr:cNvPr>
        <xdr:cNvSpPr/>
      </xdr:nvSpPr>
      <xdr:spPr>
        <a:xfrm>
          <a:off x="7810500" y="68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36830</xdr:rowOff>
    </xdr:from>
    <xdr:to>
      <xdr:col>36</xdr:col>
      <xdr:colOff>165100</xdr:colOff>
      <xdr:row>39</xdr:row>
      <xdr:rowOff>138430</xdr:rowOff>
    </xdr:to>
    <xdr:sp macro="" textlink="">
      <xdr:nvSpPr>
        <xdr:cNvPr id="123" name="フローチャート: 判断 122">
          <a:extLst>
            <a:ext uri="{FF2B5EF4-FFF2-40B4-BE49-F238E27FC236}">
              <a16:creationId xmlns:a16="http://schemas.microsoft.com/office/drawing/2014/main" id="{F85FC57B-0244-4275-AB36-19B0C66C6235}"/>
            </a:ext>
          </a:extLst>
        </xdr:cNvPr>
        <xdr:cNvSpPr/>
      </xdr:nvSpPr>
      <xdr:spPr>
        <a:xfrm>
          <a:off x="6921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B2AF96AE-BABF-49B9-BD50-56ACED7D3B3E}"/>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FE5D7267-44C1-48AB-888E-F544FA286F92}"/>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9919E888-DB8A-4BE7-B06A-B4A91E93F10A}"/>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920A8B6C-052A-479D-8487-6C8CCE65FC0C}"/>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FFC4F668-CD33-4625-8FA1-5580E532F958}"/>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170180</xdr:rowOff>
    </xdr:from>
    <xdr:to>
      <xdr:col>55</xdr:col>
      <xdr:colOff>50800</xdr:colOff>
      <xdr:row>39</xdr:row>
      <xdr:rowOff>100330</xdr:rowOff>
    </xdr:to>
    <xdr:sp macro="" textlink="">
      <xdr:nvSpPr>
        <xdr:cNvPr id="129" name="楕円 128">
          <a:extLst>
            <a:ext uri="{FF2B5EF4-FFF2-40B4-BE49-F238E27FC236}">
              <a16:creationId xmlns:a16="http://schemas.microsoft.com/office/drawing/2014/main" id="{6FEEF116-8B01-43A0-BBC8-EC1EB9935888}"/>
            </a:ext>
          </a:extLst>
        </xdr:cNvPr>
        <xdr:cNvSpPr/>
      </xdr:nvSpPr>
      <xdr:spPr>
        <a:xfrm>
          <a:off x="10426700" y="668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21607</xdr:rowOff>
    </xdr:from>
    <xdr:ext cx="469744" cy="259045"/>
    <xdr:sp macro="" textlink="">
      <xdr:nvSpPr>
        <xdr:cNvPr id="130" name="【図書館】&#10;一人当たり面積該当値テキスト">
          <a:extLst>
            <a:ext uri="{FF2B5EF4-FFF2-40B4-BE49-F238E27FC236}">
              <a16:creationId xmlns:a16="http://schemas.microsoft.com/office/drawing/2014/main" id="{4DF19686-2107-4BA6-B88A-4E163D9C7F8B}"/>
            </a:ext>
          </a:extLst>
        </xdr:cNvPr>
        <xdr:cNvSpPr txBox="1"/>
      </xdr:nvSpPr>
      <xdr:spPr>
        <a:xfrm>
          <a:off x="10515600" y="653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2540</xdr:rowOff>
    </xdr:from>
    <xdr:to>
      <xdr:col>50</xdr:col>
      <xdr:colOff>165100</xdr:colOff>
      <xdr:row>39</xdr:row>
      <xdr:rowOff>104140</xdr:rowOff>
    </xdr:to>
    <xdr:sp macro="" textlink="">
      <xdr:nvSpPr>
        <xdr:cNvPr id="131" name="楕円 130">
          <a:extLst>
            <a:ext uri="{FF2B5EF4-FFF2-40B4-BE49-F238E27FC236}">
              <a16:creationId xmlns:a16="http://schemas.microsoft.com/office/drawing/2014/main" id="{EC9EA4E7-32EE-4A4E-AF06-0D663D632119}"/>
            </a:ext>
          </a:extLst>
        </xdr:cNvPr>
        <xdr:cNvSpPr/>
      </xdr:nvSpPr>
      <xdr:spPr>
        <a:xfrm>
          <a:off x="9588500" y="668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49530</xdr:rowOff>
    </xdr:from>
    <xdr:to>
      <xdr:col>55</xdr:col>
      <xdr:colOff>0</xdr:colOff>
      <xdr:row>39</xdr:row>
      <xdr:rowOff>53340</xdr:rowOff>
    </xdr:to>
    <xdr:cxnSp macro="">
      <xdr:nvCxnSpPr>
        <xdr:cNvPr id="132" name="直線コネクタ 131">
          <a:extLst>
            <a:ext uri="{FF2B5EF4-FFF2-40B4-BE49-F238E27FC236}">
              <a16:creationId xmlns:a16="http://schemas.microsoft.com/office/drawing/2014/main" id="{387D1271-92C6-44A9-AAE3-1D54AA28CFC1}"/>
            </a:ext>
          </a:extLst>
        </xdr:cNvPr>
        <xdr:cNvCxnSpPr/>
      </xdr:nvCxnSpPr>
      <xdr:spPr>
        <a:xfrm flipV="1">
          <a:off x="9639300" y="673608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6350</xdr:rowOff>
    </xdr:from>
    <xdr:to>
      <xdr:col>46</xdr:col>
      <xdr:colOff>38100</xdr:colOff>
      <xdr:row>39</xdr:row>
      <xdr:rowOff>107950</xdr:rowOff>
    </xdr:to>
    <xdr:sp macro="" textlink="">
      <xdr:nvSpPr>
        <xdr:cNvPr id="133" name="楕円 132">
          <a:extLst>
            <a:ext uri="{FF2B5EF4-FFF2-40B4-BE49-F238E27FC236}">
              <a16:creationId xmlns:a16="http://schemas.microsoft.com/office/drawing/2014/main" id="{CDB15500-72C1-4D3E-88E1-F6F5E90815BC}"/>
            </a:ext>
          </a:extLst>
        </xdr:cNvPr>
        <xdr:cNvSpPr/>
      </xdr:nvSpPr>
      <xdr:spPr>
        <a:xfrm>
          <a:off x="86995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53340</xdr:rowOff>
    </xdr:from>
    <xdr:to>
      <xdr:col>50</xdr:col>
      <xdr:colOff>114300</xdr:colOff>
      <xdr:row>39</xdr:row>
      <xdr:rowOff>57150</xdr:rowOff>
    </xdr:to>
    <xdr:cxnSp macro="">
      <xdr:nvCxnSpPr>
        <xdr:cNvPr id="134" name="直線コネクタ 133">
          <a:extLst>
            <a:ext uri="{FF2B5EF4-FFF2-40B4-BE49-F238E27FC236}">
              <a16:creationId xmlns:a16="http://schemas.microsoft.com/office/drawing/2014/main" id="{0E9D916F-7732-444D-96A9-45938E84CA6E}"/>
            </a:ext>
          </a:extLst>
        </xdr:cNvPr>
        <xdr:cNvCxnSpPr/>
      </xdr:nvCxnSpPr>
      <xdr:spPr>
        <a:xfrm flipV="1">
          <a:off x="8750300" y="67398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166370</xdr:rowOff>
    </xdr:from>
    <xdr:to>
      <xdr:col>41</xdr:col>
      <xdr:colOff>101600</xdr:colOff>
      <xdr:row>36</xdr:row>
      <xdr:rowOff>96520</xdr:rowOff>
    </xdr:to>
    <xdr:sp macro="" textlink="">
      <xdr:nvSpPr>
        <xdr:cNvPr id="135" name="楕円 134">
          <a:extLst>
            <a:ext uri="{FF2B5EF4-FFF2-40B4-BE49-F238E27FC236}">
              <a16:creationId xmlns:a16="http://schemas.microsoft.com/office/drawing/2014/main" id="{F4B2FAE4-A952-46BE-8A47-7C03582B8E5D}"/>
            </a:ext>
          </a:extLst>
        </xdr:cNvPr>
        <xdr:cNvSpPr/>
      </xdr:nvSpPr>
      <xdr:spPr>
        <a:xfrm>
          <a:off x="7810500" y="616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45720</xdr:rowOff>
    </xdr:from>
    <xdr:to>
      <xdr:col>45</xdr:col>
      <xdr:colOff>177800</xdr:colOff>
      <xdr:row>39</xdr:row>
      <xdr:rowOff>57150</xdr:rowOff>
    </xdr:to>
    <xdr:cxnSp macro="">
      <xdr:nvCxnSpPr>
        <xdr:cNvPr id="136" name="直線コネクタ 135">
          <a:extLst>
            <a:ext uri="{FF2B5EF4-FFF2-40B4-BE49-F238E27FC236}">
              <a16:creationId xmlns:a16="http://schemas.microsoft.com/office/drawing/2014/main" id="{EE44EDE8-2B4E-4F13-AF49-0E495D75FE9F}"/>
            </a:ext>
          </a:extLst>
        </xdr:cNvPr>
        <xdr:cNvCxnSpPr/>
      </xdr:nvCxnSpPr>
      <xdr:spPr>
        <a:xfrm>
          <a:off x="7861300" y="6217920"/>
          <a:ext cx="889000" cy="525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147320</xdr:rowOff>
    </xdr:from>
    <xdr:to>
      <xdr:col>36</xdr:col>
      <xdr:colOff>165100</xdr:colOff>
      <xdr:row>39</xdr:row>
      <xdr:rowOff>77470</xdr:rowOff>
    </xdr:to>
    <xdr:sp macro="" textlink="">
      <xdr:nvSpPr>
        <xdr:cNvPr id="137" name="楕円 136">
          <a:extLst>
            <a:ext uri="{FF2B5EF4-FFF2-40B4-BE49-F238E27FC236}">
              <a16:creationId xmlns:a16="http://schemas.microsoft.com/office/drawing/2014/main" id="{3E2B0C44-7DA6-47D5-8554-422F755D9400}"/>
            </a:ext>
          </a:extLst>
        </xdr:cNvPr>
        <xdr:cNvSpPr/>
      </xdr:nvSpPr>
      <xdr:spPr>
        <a:xfrm>
          <a:off x="6921500" y="666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36</xdr:row>
      <xdr:rowOff>45720</xdr:rowOff>
    </xdr:from>
    <xdr:to>
      <xdr:col>41</xdr:col>
      <xdr:colOff>50800</xdr:colOff>
      <xdr:row>39</xdr:row>
      <xdr:rowOff>26670</xdr:rowOff>
    </xdr:to>
    <xdr:cxnSp macro="">
      <xdr:nvCxnSpPr>
        <xdr:cNvPr id="138" name="直線コネクタ 137">
          <a:extLst>
            <a:ext uri="{FF2B5EF4-FFF2-40B4-BE49-F238E27FC236}">
              <a16:creationId xmlns:a16="http://schemas.microsoft.com/office/drawing/2014/main" id="{E7ACFE88-53BF-4E6E-A541-B07E5033D7FE}"/>
            </a:ext>
          </a:extLst>
        </xdr:cNvPr>
        <xdr:cNvCxnSpPr/>
      </xdr:nvCxnSpPr>
      <xdr:spPr>
        <a:xfrm flipV="1">
          <a:off x="6972300" y="6217920"/>
          <a:ext cx="889000" cy="495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163847</xdr:rowOff>
    </xdr:from>
    <xdr:ext cx="469744" cy="259045"/>
    <xdr:sp macro="" textlink="">
      <xdr:nvSpPr>
        <xdr:cNvPr id="139" name="n_1aveValue【図書館】&#10;一人当たり面積">
          <a:extLst>
            <a:ext uri="{FF2B5EF4-FFF2-40B4-BE49-F238E27FC236}">
              <a16:creationId xmlns:a16="http://schemas.microsoft.com/office/drawing/2014/main" id="{1ADF1F31-20EF-41D5-B537-A3ED81FC011B}"/>
            </a:ext>
          </a:extLst>
        </xdr:cNvPr>
        <xdr:cNvSpPr txBox="1"/>
      </xdr:nvSpPr>
      <xdr:spPr>
        <a:xfrm>
          <a:off x="9391727" y="685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26687</xdr:rowOff>
    </xdr:from>
    <xdr:ext cx="469744" cy="259045"/>
    <xdr:sp macro="" textlink="">
      <xdr:nvSpPr>
        <xdr:cNvPr id="140" name="n_2aveValue【図書館】&#10;一人当たり面積">
          <a:extLst>
            <a:ext uri="{FF2B5EF4-FFF2-40B4-BE49-F238E27FC236}">
              <a16:creationId xmlns:a16="http://schemas.microsoft.com/office/drawing/2014/main" id="{A1B99033-35BE-4320-A2E6-B656F9E1BD35}"/>
            </a:ext>
          </a:extLst>
        </xdr:cNvPr>
        <xdr:cNvSpPr txBox="1"/>
      </xdr:nvSpPr>
      <xdr:spPr>
        <a:xfrm>
          <a:off x="8515427" y="688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95267</xdr:rowOff>
    </xdr:from>
    <xdr:ext cx="469744" cy="259045"/>
    <xdr:sp macro="" textlink="">
      <xdr:nvSpPr>
        <xdr:cNvPr id="141" name="n_3aveValue【図書館】&#10;一人当たり面積">
          <a:extLst>
            <a:ext uri="{FF2B5EF4-FFF2-40B4-BE49-F238E27FC236}">
              <a16:creationId xmlns:a16="http://schemas.microsoft.com/office/drawing/2014/main" id="{ADAA347B-C210-4989-ACA0-6B1214418D7F}"/>
            </a:ext>
          </a:extLst>
        </xdr:cNvPr>
        <xdr:cNvSpPr txBox="1"/>
      </xdr:nvSpPr>
      <xdr:spPr>
        <a:xfrm>
          <a:off x="7626427" y="695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129557</xdr:rowOff>
    </xdr:from>
    <xdr:ext cx="469744" cy="259045"/>
    <xdr:sp macro="" textlink="">
      <xdr:nvSpPr>
        <xdr:cNvPr id="142" name="n_4aveValue【図書館】&#10;一人当たり面積">
          <a:extLst>
            <a:ext uri="{FF2B5EF4-FFF2-40B4-BE49-F238E27FC236}">
              <a16:creationId xmlns:a16="http://schemas.microsoft.com/office/drawing/2014/main" id="{02895C99-AD4C-4719-8AE0-60A723AC6698}"/>
            </a:ext>
          </a:extLst>
        </xdr:cNvPr>
        <xdr:cNvSpPr txBox="1"/>
      </xdr:nvSpPr>
      <xdr:spPr>
        <a:xfrm>
          <a:off x="6737427" y="681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120667</xdr:rowOff>
    </xdr:from>
    <xdr:ext cx="469744" cy="259045"/>
    <xdr:sp macro="" textlink="">
      <xdr:nvSpPr>
        <xdr:cNvPr id="143" name="n_1mainValue【図書館】&#10;一人当たり面積">
          <a:extLst>
            <a:ext uri="{FF2B5EF4-FFF2-40B4-BE49-F238E27FC236}">
              <a16:creationId xmlns:a16="http://schemas.microsoft.com/office/drawing/2014/main" id="{DB11CD99-F48D-48C3-A015-826431650CB2}"/>
            </a:ext>
          </a:extLst>
        </xdr:cNvPr>
        <xdr:cNvSpPr txBox="1"/>
      </xdr:nvSpPr>
      <xdr:spPr>
        <a:xfrm>
          <a:off x="9391727" y="646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124477</xdr:rowOff>
    </xdr:from>
    <xdr:ext cx="469744" cy="259045"/>
    <xdr:sp macro="" textlink="">
      <xdr:nvSpPr>
        <xdr:cNvPr id="144" name="n_2mainValue【図書館】&#10;一人当たり面積">
          <a:extLst>
            <a:ext uri="{FF2B5EF4-FFF2-40B4-BE49-F238E27FC236}">
              <a16:creationId xmlns:a16="http://schemas.microsoft.com/office/drawing/2014/main" id="{E2ED31FF-1119-4A08-94D6-B0B9025A2498}"/>
            </a:ext>
          </a:extLst>
        </xdr:cNvPr>
        <xdr:cNvSpPr txBox="1"/>
      </xdr:nvSpPr>
      <xdr:spPr>
        <a:xfrm>
          <a:off x="8515427"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34</xdr:row>
      <xdr:rowOff>113047</xdr:rowOff>
    </xdr:from>
    <xdr:ext cx="469744" cy="259045"/>
    <xdr:sp macro="" textlink="">
      <xdr:nvSpPr>
        <xdr:cNvPr id="145" name="n_3mainValue【図書館】&#10;一人当たり面積">
          <a:extLst>
            <a:ext uri="{FF2B5EF4-FFF2-40B4-BE49-F238E27FC236}">
              <a16:creationId xmlns:a16="http://schemas.microsoft.com/office/drawing/2014/main" id="{354D3E40-9640-414F-9F96-7407C07D97B7}"/>
            </a:ext>
          </a:extLst>
        </xdr:cNvPr>
        <xdr:cNvSpPr txBox="1"/>
      </xdr:nvSpPr>
      <xdr:spPr>
        <a:xfrm>
          <a:off x="7626427" y="594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93997</xdr:rowOff>
    </xdr:from>
    <xdr:ext cx="469744" cy="259045"/>
    <xdr:sp macro="" textlink="">
      <xdr:nvSpPr>
        <xdr:cNvPr id="146" name="n_4mainValue【図書館】&#10;一人当たり面積">
          <a:extLst>
            <a:ext uri="{FF2B5EF4-FFF2-40B4-BE49-F238E27FC236}">
              <a16:creationId xmlns:a16="http://schemas.microsoft.com/office/drawing/2014/main" id="{333D881C-7678-46B1-88DC-DED8DC291F44}"/>
            </a:ext>
          </a:extLst>
        </xdr:cNvPr>
        <xdr:cNvSpPr txBox="1"/>
      </xdr:nvSpPr>
      <xdr:spPr>
        <a:xfrm>
          <a:off x="6737427" y="643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0191F689-03CC-4225-B4A6-A16BEFFF3678}"/>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572BF438-3F82-4F6D-8A19-9DCB99709228}"/>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A3FDAA7C-57A8-4A82-A7BA-554EC892B786}"/>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30C6A980-7A21-4353-AC2F-69E02F3FA1F5}"/>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54EAC4C1-B267-4B85-9FA4-EF2EAD2708ED}"/>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165D21C2-5A8D-4EE3-A4B7-C231DAA996EF}"/>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55EFAD8D-E97C-4ABC-90D4-FE17F1FC9B09}"/>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6ACBAAF1-63F2-453D-8B25-365BD65F6A83}"/>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9EAAE970-1F3B-4431-AF4A-E08B87C22D31}"/>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916FDA3B-F580-4757-AF92-FFCC496D4FE3}"/>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BAEE10B5-7035-4C7B-9602-E869F72A6AAF}"/>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45714445-8BCB-4112-8EBE-FCE3E087E492}"/>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a:extLst>
            <a:ext uri="{FF2B5EF4-FFF2-40B4-BE49-F238E27FC236}">
              <a16:creationId xmlns:a16="http://schemas.microsoft.com/office/drawing/2014/main" id="{25E11C83-C3EB-4B5A-A2A8-DE0B4A5BB749}"/>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9D0EC440-BDDE-493F-9A8C-6B76E1A92746}"/>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id="{1CDC9ED7-C378-4B53-B1F1-729575034DC7}"/>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0D08B0CE-2228-43B3-81D1-72EEC2834387}"/>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id="{7C257745-404F-4731-8216-3D4115D0574F}"/>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FEF83EBC-F7E8-44AF-8F45-D784A40AAFBD}"/>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id="{938EFC94-78B0-4279-9D4A-332973D8DE45}"/>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AF1366DD-8453-4C7D-8ACD-F0FEC4D2CA09}"/>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a:extLst>
            <a:ext uri="{FF2B5EF4-FFF2-40B4-BE49-F238E27FC236}">
              <a16:creationId xmlns:a16="http://schemas.microsoft.com/office/drawing/2014/main" id="{7C9B65EC-D15E-4855-A5D8-49CD12A82D4A}"/>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33CA401E-70F3-4C30-A113-C4C9F41709A6}"/>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a:extLst>
            <a:ext uri="{FF2B5EF4-FFF2-40B4-BE49-F238E27FC236}">
              <a16:creationId xmlns:a16="http://schemas.microsoft.com/office/drawing/2014/main" id="{FAE72AD1-727A-444D-8553-95EFC51F570A}"/>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8E2EC2DF-2239-429B-B7DE-CC8D5B469957}"/>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57</xdr:row>
      <xdr:rowOff>5715</xdr:rowOff>
    </xdr:from>
    <xdr:to>
      <xdr:col>24</xdr:col>
      <xdr:colOff>62865</xdr:colOff>
      <xdr:row>64</xdr:row>
      <xdr:rowOff>76200</xdr:rowOff>
    </xdr:to>
    <xdr:cxnSp macro="">
      <xdr:nvCxnSpPr>
        <xdr:cNvPr id="171" name="直線コネクタ 170">
          <a:extLst>
            <a:ext uri="{FF2B5EF4-FFF2-40B4-BE49-F238E27FC236}">
              <a16:creationId xmlns:a16="http://schemas.microsoft.com/office/drawing/2014/main" id="{1C5BD924-3A46-4706-98AA-C4932CAA3252}"/>
            </a:ext>
          </a:extLst>
        </xdr:cNvPr>
        <xdr:cNvCxnSpPr/>
      </xdr:nvCxnSpPr>
      <xdr:spPr>
        <a:xfrm flipV="1">
          <a:off x="4634865" y="9778365"/>
          <a:ext cx="0" cy="1270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2" name="【体育館・プール】&#10;有形固定資産減価償却率最小値テキスト">
          <a:extLst>
            <a:ext uri="{FF2B5EF4-FFF2-40B4-BE49-F238E27FC236}">
              <a16:creationId xmlns:a16="http://schemas.microsoft.com/office/drawing/2014/main" id="{935A4F90-89E3-4CAA-BA6E-8BF33EB13B3C}"/>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3" name="直線コネクタ 172">
          <a:extLst>
            <a:ext uri="{FF2B5EF4-FFF2-40B4-BE49-F238E27FC236}">
              <a16:creationId xmlns:a16="http://schemas.microsoft.com/office/drawing/2014/main" id="{FB3B0BA7-22AA-4614-96DE-C30B72B98D75}"/>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123842</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id="{540E7455-1EB7-4C3F-AB9A-176605E344FB}"/>
            </a:ext>
          </a:extLst>
        </xdr:cNvPr>
        <xdr:cNvSpPr txBox="1"/>
      </xdr:nvSpPr>
      <xdr:spPr>
        <a:xfrm>
          <a:off x="4673600" y="9553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5715</xdr:rowOff>
    </xdr:from>
    <xdr:to>
      <xdr:col>24</xdr:col>
      <xdr:colOff>152400</xdr:colOff>
      <xdr:row>57</xdr:row>
      <xdr:rowOff>5715</xdr:rowOff>
    </xdr:to>
    <xdr:cxnSp macro="">
      <xdr:nvCxnSpPr>
        <xdr:cNvPr id="175" name="直線コネクタ 174">
          <a:extLst>
            <a:ext uri="{FF2B5EF4-FFF2-40B4-BE49-F238E27FC236}">
              <a16:creationId xmlns:a16="http://schemas.microsoft.com/office/drawing/2014/main" id="{340E6DB1-BC2A-4C43-8C06-5FD862848800}"/>
            </a:ext>
          </a:extLst>
        </xdr:cNvPr>
        <xdr:cNvCxnSpPr/>
      </xdr:nvCxnSpPr>
      <xdr:spPr>
        <a:xfrm>
          <a:off x="4546600" y="9778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40022</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id="{3F3738C2-0818-45C9-8AA0-E7F6C7234CD3}"/>
            </a:ext>
          </a:extLst>
        </xdr:cNvPr>
        <xdr:cNvSpPr txBox="1"/>
      </xdr:nvSpPr>
      <xdr:spPr>
        <a:xfrm>
          <a:off x="4673600" y="103270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61595</xdr:rowOff>
    </xdr:from>
    <xdr:to>
      <xdr:col>24</xdr:col>
      <xdr:colOff>114300</xdr:colOff>
      <xdr:row>60</xdr:row>
      <xdr:rowOff>163195</xdr:rowOff>
    </xdr:to>
    <xdr:sp macro="" textlink="">
      <xdr:nvSpPr>
        <xdr:cNvPr id="177" name="フローチャート: 判断 176">
          <a:extLst>
            <a:ext uri="{FF2B5EF4-FFF2-40B4-BE49-F238E27FC236}">
              <a16:creationId xmlns:a16="http://schemas.microsoft.com/office/drawing/2014/main" id="{6F53C6E6-6925-41A3-A0E5-520278D8AF44}"/>
            </a:ext>
          </a:extLst>
        </xdr:cNvPr>
        <xdr:cNvSpPr/>
      </xdr:nvSpPr>
      <xdr:spPr>
        <a:xfrm>
          <a:off x="4584700" y="1034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55880</xdr:rowOff>
    </xdr:from>
    <xdr:to>
      <xdr:col>20</xdr:col>
      <xdr:colOff>38100</xdr:colOff>
      <xdr:row>60</xdr:row>
      <xdr:rowOff>157480</xdr:rowOff>
    </xdr:to>
    <xdr:sp macro="" textlink="">
      <xdr:nvSpPr>
        <xdr:cNvPr id="178" name="フローチャート: 判断 177">
          <a:extLst>
            <a:ext uri="{FF2B5EF4-FFF2-40B4-BE49-F238E27FC236}">
              <a16:creationId xmlns:a16="http://schemas.microsoft.com/office/drawing/2014/main" id="{9B7F6ABC-0C87-4897-909D-BC4489D69064}"/>
            </a:ext>
          </a:extLst>
        </xdr:cNvPr>
        <xdr:cNvSpPr/>
      </xdr:nvSpPr>
      <xdr:spPr>
        <a:xfrm>
          <a:off x="3746500" y="1034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151130</xdr:rowOff>
    </xdr:from>
    <xdr:to>
      <xdr:col>15</xdr:col>
      <xdr:colOff>101600</xdr:colOff>
      <xdr:row>60</xdr:row>
      <xdr:rowOff>81280</xdr:rowOff>
    </xdr:to>
    <xdr:sp macro="" textlink="">
      <xdr:nvSpPr>
        <xdr:cNvPr id="179" name="フローチャート: 判断 178">
          <a:extLst>
            <a:ext uri="{FF2B5EF4-FFF2-40B4-BE49-F238E27FC236}">
              <a16:creationId xmlns:a16="http://schemas.microsoft.com/office/drawing/2014/main" id="{6B2CF3E4-C2BA-4BEE-AFF9-4A35A228DDE9}"/>
            </a:ext>
          </a:extLst>
        </xdr:cNvPr>
        <xdr:cNvSpPr/>
      </xdr:nvSpPr>
      <xdr:spPr>
        <a:xfrm>
          <a:off x="2857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101600</xdr:rowOff>
    </xdr:from>
    <xdr:to>
      <xdr:col>10</xdr:col>
      <xdr:colOff>165100</xdr:colOff>
      <xdr:row>60</xdr:row>
      <xdr:rowOff>31750</xdr:rowOff>
    </xdr:to>
    <xdr:sp macro="" textlink="">
      <xdr:nvSpPr>
        <xdr:cNvPr id="180" name="フローチャート: 判断 179">
          <a:extLst>
            <a:ext uri="{FF2B5EF4-FFF2-40B4-BE49-F238E27FC236}">
              <a16:creationId xmlns:a16="http://schemas.microsoft.com/office/drawing/2014/main" id="{5E09244F-506F-4932-A24C-A6E16D4FEE22}"/>
            </a:ext>
          </a:extLst>
        </xdr:cNvPr>
        <xdr:cNvSpPr/>
      </xdr:nvSpPr>
      <xdr:spPr>
        <a:xfrm>
          <a:off x="19685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73025</xdr:rowOff>
    </xdr:from>
    <xdr:to>
      <xdr:col>6</xdr:col>
      <xdr:colOff>38100</xdr:colOff>
      <xdr:row>60</xdr:row>
      <xdr:rowOff>3175</xdr:rowOff>
    </xdr:to>
    <xdr:sp macro="" textlink="">
      <xdr:nvSpPr>
        <xdr:cNvPr id="181" name="フローチャート: 判断 180">
          <a:extLst>
            <a:ext uri="{FF2B5EF4-FFF2-40B4-BE49-F238E27FC236}">
              <a16:creationId xmlns:a16="http://schemas.microsoft.com/office/drawing/2014/main" id="{E7F572B4-C29F-49E8-AD79-F582B7130820}"/>
            </a:ext>
          </a:extLst>
        </xdr:cNvPr>
        <xdr:cNvSpPr/>
      </xdr:nvSpPr>
      <xdr:spPr>
        <a:xfrm>
          <a:off x="1079500" y="1018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3ABD9EAE-953D-4123-AC70-F64E14F7E85E}"/>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D27F6674-4440-4835-B41B-5469F6C3FE45}"/>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9F9FC43A-DFDD-4577-B96E-4F1C6E28268B}"/>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911E77FE-EF85-46EB-BEC5-4F5AF55FB9CC}"/>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3A0613E4-0C53-4E89-963E-D1E3C90ED8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82550</xdr:rowOff>
    </xdr:from>
    <xdr:to>
      <xdr:col>24</xdr:col>
      <xdr:colOff>114300</xdr:colOff>
      <xdr:row>60</xdr:row>
      <xdr:rowOff>12700</xdr:rowOff>
    </xdr:to>
    <xdr:sp macro="" textlink="">
      <xdr:nvSpPr>
        <xdr:cNvPr id="187" name="楕円 186">
          <a:extLst>
            <a:ext uri="{FF2B5EF4-FFF2-40B4-BE49-F238E27FC236}">
              <a16:creationId xmlns:a16="http://schemas.microsoft.com/office/drawing/2014/main" id="{7FAA2767-2DA1-4A97-8164-98C65218EA53}"/>
            </a:ext>
          </a:extLst>
        </xdr:cNvPr>
        <xdr:cNvSpPr/>
      </xdr:nvSpPr>
      <xdr:spPr>
        <a:xfrm>
          <a:off x="4584700" y="1019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105427</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id="{5618DD1D-E266-4F69-87D1-B359054B558F}"/>
            </a:ext>
          </a:extLst>
        </xdr:cNvPr>
        <xdr:cNvSpPr txBox="1"/>
      </xdr:nvSpPr>
      <xdr:spPr>
        <a:xfrm>
          <a:off x="4673600"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29210</xdr:rowOff>
    </xdr:from>
    <xdr:to>
      <xdr:col>20</xdr:col>
      <xdr:colOff>38100</xdr:colOff>
      <xdr:row>59</xdr:row>
      <xdr:rowOff>130810</xdr:rowOff>
    </xdr:to>
    <xdr:sp macro="" textlink="">
      <xdr:nvSpPr>
        <xdr:cNvPr id="189" name="楕円 188">
          <a:extLst>
            <a:ext uri="{FF2B5EF4-FFF2-40B4-BE49-F238E27FC236}">
              <a16:creationId xmlns:a16="http://schemas.microsoft.com/office/drawing/2014/main" id="{4F8F4588-9DBD-479B-9296-A930DBCEE39F}"/>
            </a:ext>
          </a:extLst>
        </xdr:cNvPr>
        <xdr:cNvSpPr/>
      </xdr:nvSpPr>
      <xdr:spPr>
        <a:xfrm>
          <a:off x="3746500" y="1014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80010</xdr:rowOff>
    </xdr:from>
    <xdr:to>
      <xdr:col>24</xdr:col>
      <xdr:colOff>63500</xdr:colOff>
      <xdr:row>59</xdr:row>
      <xdr:rowOff>133350</xdr:rowOff>
    </xdr:to>
    <xdr:cxnSp macro="">
      <xdr:nvCxnSpPr>
        <xdr:cNvPr id="190" name="直線コネクタ 189">
          <a:extLst>
            <a:ext uri="{FF2B5EF4-FFF2-40B4-BE49-F238E27FC236}">
              <a16:creationId xmlns:a16="http://schemas.microsoft.com/office/drawing/2014/main" id="{C88A6F1D-F180-42E7-BC19-A021473D8A13}"/>
            </a:ext>
          </a:extLst>
        </xdr:cNvPr>
        <xdr:cNvCxnSpPr/>
      </xdr:nvCxnSpPr>
      <xdr:spPr>
        <a:xfrm>
          <a:off x="3797300" y="1019556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149225</xdr:rowOff>
    </xdr:from>
    <xdr:to>
      <xdr:col>15</xdr:col>
      <xdr:colOff>101600</xdr:colOff>
      <xdr:row>59</xdr:row>
      <xdr:rowOff>79375</xdr:rowOff>
    </xdr:to>
    <xdr:sp macro="" textlink="">
      <xdr:nvSpPr>
        <xdr:cNvPr id="191" name="楕円 190">
          <a:extLst>
            <a:ext uri="{FF2B5EF4-FFF2-40B4-BE49-F238E27FC236}">
              <a16:creationId xmlns:a16="http://schemas.microsoft.com/office/drawing/2014/main" id="{78E97903-3A91-46ED-A552-AEB165DB94FF}"/>
            </a:ext>
          </a:extLst>
        </xdr:cNvPr>
        <xdr:cNvSpPr/>
      </xdr:nvSpPr>
      <xdr:spPr>
        <a:xfrm>
          <a:off x="2857500" y="1009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28575</xdr:rowOff>
    </xdr:from>
    <xdr:to>
      <xdr:col>19</xdr:col>
      <xdr:colOff>177800</xdr:colOff>
      <xdr:row>59</xdr:row>
      <xdr:rowOff>80010</xdr:rowOff>
    </xdr:to>
    <xdr:cxnSp macro="">
      <xdr:nvCxnSpPr>
        <xdr:cNvPr id="192" name="直線コネクタ 191">
          <a:extLst>
            <a:ext uri="{FF2B5EF4-FFF2-40B4-BE49-F238E27FC236}">
              <a16:creationId xmlns:a16="http://schemas.microsoft.com/office/drawing/2014/main" id="{3DB42690-D54D-42BA-A84A-084A57826459}"/>
            </a:ext>
          </a:extLst>
        </xdr:cNvPr>
        <xdr:cNvCxnSpPr/>
      </xdr:nvCxnSpPr>
      <xdr:spPr>
        <a:xfrm>
          <a:off x="2908300" y="1014412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148607</xdr:rowOff>
    </xdr:from>
    <xdr:ext cx="405111" cy="259045"/>
    <xdr:sp macro="" textlink="">
      <xdr:nvSpPr>
        <xdr:cNvPr id="193" name="n_1aveValue【体育館・プール】&#10;有形固定資産減価償却率">
          <a:extLst>
            <a:ext uri="{FF2B5EF4-FFF2-40B4-BE49-F238E27FC236}">
              <a16:creationId xmlns:a16="http://schemas.microsoft.com/office/drawing/2014/main" id="{77C3B416-B90B-435C-8098-72C884A742A1}"/>
            </a:ext>
          </a:extLst>
        </xdr:cNvPr>
        <xdr:cNvSpPr txBox="1"/>
      </xdr:nvSpPr>
      <xdr:spPr>
        <a:xfrm>
          <a:off x="3582044" y="1043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72407</xdr:rowOff>
    </xdr:from>
    <xdr:ext cx="405111" cy="259045"/>
    <xdr:sp macro="" textlink="">
      <xdr:nvSpPr>
        <xdr:cNvPr id="194" name="n_2aveValue【体育館・プール】&#10;有形固定資産減価償却率">
          <a:extLst>
            <a:ext uri="{FF2B5EF4-FFF2-40B4-BE49-F238E27FC236}">
              <a16:creationId xmlns:a16="http://schemas.microsoft.com/office/drawing/2014/main" id="{2F8F34A1-3968-497A-8EBE-6B6428378AF3}"/>
            </a:ext>
          </a:extLst>
        </xdr:cNvPr>
        <xdr:cNvSpPr txBox="1"/>
      </xdr:nvSpPr>
      <xdr:spPr>
        <a:xfrm>
          <a:off x="2705744" y="1035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48277</xdr:rowOff>
    </xdr:from>
    <xdr:ext cx="405111" cy="259045"/>
    <xdr:sp macro="" textlink="">
      <xdr:nvSpPr>
        <xdr:cNvPr id="195" name="n_3aveValue【体育館・プール】&#10;有形固定資産減価償却率">
          <a:extLst>
            <a:ext uri="{FF2B5EF4-FFF2-40B4-BE49-F238E27FC236}">
              <a16:creationId xmlns:a16="http://schemas.microsoft.com/office/drawing/2014/main" id="{9266CB84-BBBD-466B-9533-E19EA8BEFBE1}"/>
            </a:ext>
          </a:extLst>
        </xdr:cNvPr>
        <xdr:cNvSpPr txBox="1"/>
      </xdr:nvSpPr>
      <xdr:spPr>
        <a:xfrm>
          <a:off x="1816744" y="999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19702</xdr:rowOff>
    </xdr:from>
    <xdr:ext cx="405111" cy="259045"/>
    <xdr:sp macro="" textlink="">
      <xdr:nvSpPr>
        <xdr:cNvPr id="196" name="n_4aveValue【体育館・プール】&#10;有形固定資産減価償却率">
          <a:extLst>
            <a:ext uri="{FF2B5EF4-FFF2-40B4-BE49-F238E27FC236}">
              <a16:creationId xmlns:a16="http://schemas.microsoft.com/office/drawing/2014/main" id="{641528EC-E4D5-4C39-8D88-203BE521B086}"/>
            </a:ext>
          </a:extLst>
        </xdr:cNvPr>
        <xdr:cNvSpPr txBox="1"/>
      </xdr:nvSpPr>
      <xdr:spPr>
        <a:xfrm>
          <a:off x="927744" y="996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147337</xdr:rowOff>
    </xdr:from>
    <xdr:ext cx="405111" cy="259045"/>
    <xdr:sp macro="" textlink="">
      <xdr:nvSpPr>
        <xdr:cNvPr id="197" name="n_1mainValue【体育館・プール】&#10;有形固定資産減価償却率">
          <a:extLst>
            <a:ext uri="{FF2B5EF4-FFF2-40B4-BE49-F238E27FC236}">
              <a16:creationId xmlns:a16="http://schemas.microsoft.com/office/drawing/2014/main" id="{5CC164F8-045E-4B41-807D-3028DA46C47F}"/>
            </a:ext>
          </a:extLst>
        </xdr:cNvPr>
        <xdr:cNvSpPr txBox="1"/>
      </xdr:nvSpPr>
      <xdr:spPr>
        <a:xfrm>
          <a:off x="35820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95902</xdr:rowOff>
    </xdr:from>
    <xdr:ext cx="405111" cy="259045"/>
    <xdr:sp macro="" textlink="">
      <xdr:nvSpPr>
        <xdr:cNvPr id="198" name="n_2mainValue【体育館・プール】&#10;有形固定資産減価償却率">
          <a:extLst>
            <a:ext uri="{FF2B5EF4-FFF2-40B4-BE49-F238E27FC236}">
              <a16:creationId xmlns:a16="http://schemas.microsoft.com/office/drawing/2014/main" id="{7FB9938B-E61E-45EE-90DF-CE17F575108D}"/>
            </a:ext>
          </a:extLst>
        </xdr:cNvPr>
        <xdr:cNvSpPr txBox="1"/>
      </xdr:nvSpPr>
      <xdr:spPr>
        <a:xfrm>
          <a:off x="2705744" y="986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9" name="正方形/長方形 198">
          <a:extLst>
            <a:ext uri="{FF2B5EF4-FFF2-40B4-BE49-F238E27FC236}">
              <a16:creationId xmlns:a16="http://schemas.microsoft.com/office/drawing/2014/main" id="{E65DDDAE-8125-4702-8B61-560D97E4945C}"/>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0" name="正方形/長方形 199">
          <a:extLst>
            <a:ext uri="{FF2B5EF4-FFF2-40B4-BE49-F238E27FC236}">
              <a16:creationId xmlns:a16="http://schemas.microsoft.com/office/drawing/2014/main" id="{C1692132-1A56-4A82-A433-87E3B1725C4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1" name="正方形/長方形 200">
          <a:extLst>
            <a:ext uri="{FF2B5EF4-FFF2-40B4-BE49-F238E27FC236}">
              <a16:creationId xmlns:a16="http://schemas.microsoft.com/office/drawing/2014/main" id="{1936BBFE-0FF5-4AC9-8B40-B85E0031671E}"/>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2" name="正方形/長方形 201">
          <a:extLst>
            <a:ext uri="{FF2B5EF4-FFF2-40B4-BE49-F238E27FC236}">
              <a16:creationId xmlns:a16="http://schemas.microsoft.com/office/drawing/2014/main" id="{1345E9DD-8006-44FB-91BE-A69090A35861}"/>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3" name="正方形/長方形 202">
          <a:extLst>
            <a:ext uri="{FF2B5EF4-FFF2-40B4-BE49-F238E27FC236}">
              <a16:creationId xmlns:a16="http://schemas.microsoft.com/office/drawing/2014/main" id="{F1E0BFBC-68AF-4A05-ADB4-AFE934905EA4}"/>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4" name="正方形/長方形 203">
          <a:extLst>
            <a:ext uri="{FF2B5EF4-FFF2-40B4-BE49-F238E27FC236}">
              <a16:creationId xmlns:a16="http://schemas.microsoft.com/office/drawing/2014/main" id="{E2F42A3B-E529-4D2C-9DD3-9E2CAFAC4894}"/>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5" name="正方形/長方形 204">
          <a:extLst>
            <a:ext uri="{FF2B5EF4-FFF2-40B4-BE49-F238E27FC236}">
              <a16:creationId xmlns:a16="http://schemas.microsoft.com/office/drawing/2014/main" id="{EC1CF4DC-FBF1-46FD-BA5D-2F2ABE437578}"/>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6" name="正方形/長方形 205">
          <a:extLst>
            <a:ext uri="{FF2B5EF4-FFF2-40B4-BE49-F238E27FC236}">
              <a16:creationId xmlns:a16="http://schemas.microsoft.com/office/drawing/2014/main" id="{6B9F4083-8577-4A3C-A0DD-774A7559F4BF}"/>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7" name="テキスト ボックス 206">
          <a:extLst>
            <a:ext uri="{FF2B5EF4-FFF2-40B4-BE49-F238E27FC236}">
              <a16:creationId xmlns:a16="http://schemas.microsoft.com/office/drawing/2014/main" id="{93B42B3D-68C8-4B6C-A92F-81736C7195D8}"/>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8" name="直線コネクタ 207">
          <a:extLst>
            <a:ext uri="{FF2B5EF4-FFF2-40B4-BE49-F238E27FC236}">
              <a16:creationId xmlns:a16="http://schemas.microsoft.com/office/drawing/2014/main" id="{F82DFE6C-C7A4-4E2C-908C-EABD9479C59E}"/>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9" name="直線コネクタ 208">
          <a:extLst>
            <a:ext uri="{FF2B5EF4-FFF2-40B4-BE49-F238E27FC236}">
              <a16:creationId xmlns:a16="http://schemas.microsoft.com/office/drawing/2014/main" id="{F1AC0862-86D3-4753-9D78-871F45D961FD}"/>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0" name="テキスト ボックス 209">
          <a:extLst>
            <a:ext uri="{FF2B5EF4-FFF2-40B4-BE49-F238E27FC236}">
              <a16:creationId xmlns:a16="http://schemas.microsoft.com/office/drawing/2014/main" id="{3A66ED2D-60E3-4DCC-A087-6B713D6E281E}"/>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1" name="直線コネクタ 210">
          <a:extLst>
            <a:ext uri="{FF2B5EF4-FFF2-40B4-BE49-F238E27FC236}">
              <a16:creationId xmlns:a16="http://schemas.microsoft.com/office/drawing/2014/main" id="{FB6F820B-DFF2-4007-8FE4-2222A5D65966}"/>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2" name="テキスト ボックス 211">
          <a:extLst>
            <a:ext uri="{FF2B5EF4-FFF2-40B4-BE49-F238E27FC236}">
              <a16:creationId xmlns:a16="http://schemas.microsoft.com/office/drawing/2014/main" id="{602C5861-9BB6-4BBA-AE97-F023352EC5B1}"/>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3" name="直線コネクタ 212">
          <a:extLst>
            <a:ext uri="{FF2B5EF4-FFF2-40B4-BE49-F238E27FC236}">
              <a16:creationId xmlns:a16="http://schemas.microsoft.com/office/drawing/2014/main" id="{7F201F79-FE18-4D9A-9FBA-CA44CEDD8489}"/>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14" name="テキスト ボックス 213">
          <a:extLst>
            <a:ext uri="{FF2B5EF4-FFF2-40B4-BE49-F238E27FC236}">
              <a16:creationId xmlns:a16="http://schemas.microsoft.com/office/drawing/2014/main" id="{20F4EB8E-B646-41F0-A44C-9F3B2135412A}"/>
            </a:ext>
          </a:extLst>
        </xdr:cNvPr>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5" name="直線コネクタ 214">
          <a:extLst>
            <a:ext uri="{FF2B5EF4-FFF2-40B4-BE49-F238E27FC236}">
              <a16:creationId xmlns:a16="http://schemas.microsoft.com/office/drawing/2014/main" id="{53E2A282-8C2D-4BAB-969A-6E241C506DA1}"/>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16" name="テキスト ボックス 215">
          <a:extLst>
            <a:ext uri="{FF2B5EF4-FFF2-40B4-BE49-F238E27FC236}">
              <a16:creationId xmlns:a16="http://schemas.microsoft.com/office/drawing/2014/main" id="{0C13DC25-3B06-4A80-B2F6-D5D3EC375869}"/>
            </a:ext>
          </a:extLst>
        </xdr:cNvPr>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7" name="直線コネクタ 216">
          <a:extLst>
            <a:ext uri="{FF2B5EF4-FFF2-40B4-BE49-F238E27FC236}">
              <a16:creationId xmlns:a16="http://schemas.microsoft.com/office/drawing/2014/main" id="{5DC53F0E-3D97-4B0D-BC57-1A2238BD6FF9}"/>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8" name="テキスト ボックス 217">
          <a:extLst>
            <a:ext uri="{FF2B5EF4-FFF2-40B4-BE49-F238E27FC236}">
              <a16:creationId xmlns:a16="http://schemas.microsoft.com/office/drawing/2014/main" id="{8388EB99-92A2-4A95-A1A2-7E7EEB77D7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9" name="【体育館・プール】&#10;一人当たり面積グラフ枠">
          <a:extLst>
            <a:ext uri="{FF2B5EF4-FFF2-40B4-BE49-F238E27FC236}">
              <a16:creationId xmlns:a16="http://schemas.microsoft.com/office/drawing/2014/main" id="{FD2FD8D2-81CE-48D9-8D79-88A5F57E0F58}"/>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66294</xdr:rowOff>
    </xdr:from>
    <xdr:to>
      <xdr:col>54</xdr:col>
      <xdr:colOff>189865</xdr:colOff>
      <xdr:row>63</xdr:row>
      <xdr:rowOff>164135</xdr:rowOff>
    </xdr:to>
    <xdr:cxnSp macro="">
      <xdr:nvCxnSpPr>
        <xdr:cNvPr id="220" name="直線コネクタ 219">
          <a:extLst>
            <a:ext uri="{FF2B5EF4-FFF2-40B4-BE49-F238E27FC236}">
              <a16:creationId xmlns:a16="http://schemas.microsoft.com/office/drawing/2014/main" id="{96F4898C-57C6-4791-92C4-C0AA6CFDA1FF}"/>
            </a:ext>
          </a:extLst>
        </xdr:cNvPr>
        <xdr:cNvCxnSpPr/>
      </xdr:nvCxnSpPr>
      <xdr:spPr>
        <a:xfrm flipV="1">
          <a:off x="10476865" y="9496044"/>
          <a:ext cx="0" cy="1469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167962</xdr:rowOff>
    </xdr:from>
    <xdr:ext cx="469744" cy="259045"/>
    <xdr:sp macro="" textlink="">
      <xdr:nvSpPr>
        <xdr:cNvPr id="221" name="【体育館・プール】&#10;一人当たり面積最小値テキスト">
          <a:extLst>
            <a:ext uri="{FF2B5EF4-FFF2-40B4-BE49-F238E27FC236}">
              <a16:creationId xmlns:a16="http://schemas.microsoft.com/office/drawing/2014/main" id="{DD5BAC7B-8C9B-4B49-A21B-882651C71A48}"/>
            </a:ext>
          </a:extLst>
        </xdr:cNvPr>
        <xdr:cNvSpPr txBox="1"/>
      </xdr:nvSpPr>
      <xdr:spPr>
        <a:xfrm>
          <a:off x="10515600" y="10969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164135</xdr:rowOff>
    </xdr:from>
    <xdr:to>
      <xdr:col>55</xdr:col>
      <xdr:colOff>88900</xdr:colOff>
      <xdr:row>63</xdr:row>
      <xdr:rowOff>164135</xdr:rowOff>
    </xdr:to>
    <xdr:cxnSp macro="">
      <xdr:nvCxnSpPr>
        <xdr:cNvPr id="222" name="直線コネクタ 221">
          <a:extLst>
            <a:ext uri="{FF2B5EF4-FFF2-40B4-BE49-F238E27FC236}">
              <a16:creationId xmlns:a16="http://schemas.microsoft.com/office/drawing/2014/main" id="{85C5BB78-8D43-4766-AF64-A05618895BED}"/>
            </a:ext>
          </a:extLst>
        </xdr:cNvPr>
        <xdr:cNvCxnSpPr/>
      </xdr:nvCxnSpPr>
      <xdr:spPr>
        <a:xfrm>
          <a:off x="10388600" y="1096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12971</xdr:rowOff>
    </xdr:from>
    <xdr:ext cx="469744" cy="259045"/>
    <xdr:sp macro="" textlink="">
      <xdr:nvSpPr>
        <xdr:cNvPr id="223" name="【体育館・プール】&#10;一人当たり面積最大値テキスト">
          <a:extLst>
            <a:ext uri="{FF2B5EF4-FFF2-40B4-BE49-F238E27FC236}">
              <a16:creationId xmlns:a16="http://schemas.microsoft.com/office/drawing/2014/main" id="{7A6522F7-1E35-4D00-AE7D-57BB07F1FD4A}"/>
            </a:ext>
          </a:extLst>
        </xdr:cNvPr>
        <xdr:cNvSpPr txBox="1"/>
      </xdr:nvSpPr>
      <xdr:spPr>
        <a:xfrm>
          <a:off x="10515600" y="9271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66294</xdr:rowOff>
    </xdr:from>
    <xdr:to>
      <xdr:col>55</xdr:col>
      <xdr:colOff>88900</xdr:colOff>
      <xdr:row>55</xdr:row>
      <xdr:rowOff>66294</xdr:rowOff>
    </xdr:to>
    <xdr:cxnSp macro="">
      <xdr:nvCxnSpPr>
        <xdr:cNvPr id="224" name="直線コネクタ 223">
          <a:extLst>
            <a:ext uri="{FF2B5EF4-FFF2-40B4-BE49-F238E27FC236}">
              <a16:creationId xmlns:a16="http://schemas.microsoft.com/office/drawing/2014/main" id="{FC416322-BFD5-48A6-B3BA-283203DAB4F5}"/>
            </a:ext>
          </a:extLst>
        </xdr:cNvPr>
        <xdr:cNvCxnSpPr/>
      </xdr:nvCxnSpPr>
      <xdr:spPr>
        <a:xfrm>
          <a:off x="10388600" y="949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23741</xdr:rowOff>
    </xdr:from>
    <xdr:ext cx="469744" cy="259045"/>
    <xdr:sp macro="" textlink="">
      <xdr:nvSpPr>
        <xdr:cNvPr id="225" name="【体育館・プール】&#10;一人当たり面積平均値テキスト">
          <a:extLst>
            <a:ext uri="{FF2B5EF4-FFF2-40B4-BE49-F238E27FC236}">
              <a16:creationId xmlns:a16="http://schemas.microsoft.com/office/drawing/2014/main" id="{5FF6D669-1BB9-48EA-B3E0-7F6AE78E8403}"/>
            </a:ext>
          </a:extLst>
        </xdr:cNvPr>
        <xdr:cNvSpPr txBox="1"/>
      </xdr:nvSpPr>
      <xdr:spPr>
        <a:xfrm>
          <a:off x="10515600" y="104821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864</xdr:rowOff>
    </xdr:from>
    <xdr:to>
      <xdr:col>55</xdr:col>
      <xdr:colOff>50800</xdr:colOff>
      <xdr:row>62</xdr:row>
      <xdr:rowOff>102464</xdr:rowOff>
    </xdr:to>
    <xdr:sp macro="" textlink="">
      <xdr:nvSpPr>
        <xdr:cNvPr id="226" name="フローチャート: 判断 225">
          <a:extLst>
            <a:ext uri="{FF2B5EF4-FFF2-40B4-BE49-F238E27FC236}">
              <a16:creationId xmlns:a16="http://schemas.microsoft.com/office/drawing/2014/main" id="{DF58465E-0E76-40D0-A178-505389A953A6}"/>
            </a:ext>
          </a:extLst>
        </xdr:cNvPr>
        <xdr:cNvSpPr/>
      </xdr:nvSpPr>
      <xdr:spPr>
        <a:xfrm>
          <a:off x="10426700" y="10630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3149</xdr:rowOff>
    </xdr:from>
    <xdr:to>
      <xdr:col>50</xdr:col>
      <xdr:colOff>165100</xdr:colOff>
      <xdr:row>62</xdr:row>
      <xdr:rowOff>104749</xdr:rowOff>
    </xdr:to>
    <xdr:sp macro="" textlink="">
      <xdr:nvSpPr>
        <xdr:cNvPr id="227" name="フローチャート: 判断 226">
          <a:extLst>
            <a:ext uri="{FF2B5EF4-FFF2-40B4-BE49-F238E27FC236}">
              <a16:creationId xmlns:a16="http://schemas.microsoft.com/office/drawing/2014/main" id="{A70BBABD-9AE8-4D98-9F65-30F04339436B}"/>
            </a:ext>
          </a:extLst>
        </xdr:cNvPr>
        <xdr:cNvSpPr/>
      </xdr:nvSpPr>
      <xdr:spPr>
        <a:xfrm>
          <a:off x="9588500" y="1063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121107</xdr:rowOff>
    </xdr:from>
    <xdr:to>
      <xdr:col>46</xdr:col>
      <xdr:colOff>38100</xdr:colOff>
      <xdr:row>62</xdr:row>
      <xdr:rowOff>51257</xdr:rowOff>
    </xdr:to>
    <xdr:sp macro="" textlink="">
      <xdr:nvSpPr>
        <xdr:cNvPr id="228" name="フローチャート: 判断 227">
          <a:extLst>
            <a:ext uri="{FF2B5EF4-FFF2-40B4-BE49-F238E27FC236}">
              <a16:creationId xmlns:a16="http://schemas.microsoft.com/office/drawing/2014/main" id="{3CD63290-C516-42A8-8BF7-FDA5B76475C5}"/>
            </a:ext>
          </a:extLst>
        </xdr:cNvPr>
        <xdr:cNvSpPr/>
      </xdr:nvSpPr>
      <xdr:spPr>
        <a:xfrm>
          <a:off x="8699500" y="1057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46584</xdr:rowOff>
    </xdr:from>
    <xdr:to>
      <xdr:col>41</xdr:col>
      <xdr:colOff>101600</xdr:colOff>
      <xdr:row>62</xdr:row>
      <xdr:rowOff>148184</xdr:rowOff>
    </xdr:to>
    <xdr:sp macro="" textlink="">
      <xdr:nvSpPr>
        <xdr:cNvPr id="229" name="フローチャート: 判断 228">
          <a:extLst>
            <a:ext uri="{FF2B5EF4-FFF2-40B4-BE49-F238E27FC236}">
              <a16:creationId xmlns:a16="http://schemas.microsoft.com/office/drawing/2014/main" id="{7867A31D-CA0C-4089-AFCD-B8027190B22B}"/>
            </a:ext>
          </a:extLst>
        </xdr:cNvPr>
        <xdr:cNvSpPr/>
      </xdr:nvSpPr>
      <xdr:spPr>
        <a:xfrm>
          <a:off x="7810500" y="1067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84989</xdr:rowOff>
    </xdr:from>
    <xdr:to>
      <xdr:col>36</xdr:col>
      <xdr:colOff>165100</xdr:colOff>
      <xdr:row>63</xdr:row>
      <xdr:rowOff>15139</xdr:rowOff>
    </xdr:to>
    <xdr:sp macro="" textlink="">
      <xdr:nvSpPr>
        <xdr:cNvPr id="230" name="フローチャート: 判断 229">
          <a:extLst>
            <a:ext uri="{FF2B5EF4-FFF2-40B4-BE49-F238E27FC236}">
              <a16:creationId xmlns:a16="http://schemas.microsoft.com/office/drawing/2014/main" id="{4BA4A200-DD80-45A7-A376-8C125D460DF3}"/>
            </a:ext>
          </a:extLst>
        </xdr:cNvPr>
        <xdr:cNvSpPr/>
      </xdr:nvSpPr>
      <xdr:spPr>
        <a:xfrm>
          <a:off x="6921500" y="10714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1" name="テキスト ボックス 230">
          <a:extLst>
            <a:ext uri="{FF2B5EF4-FFF2-40B4-BE49-F238E27FC236}">
              <a16:creationId xmlns:a16="http://schemas.microsoft.com/office/drawing/2014/main" id="{DD7D2DF2-1CAF-43AF-9D79-99D3E8F70DE2}"/>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2" name="テキスト ボックス 231">
          <a:extLst>
            <a:ext uri="{FF2B5EF4-FFF2-40B4-BE49-F238E27FC236}">
              <a16:creationId xmlns:a16="http://schemas.microsoft.com/office/drawing/2014/main" id="{FF8F9408-CDFF-4EA8-A754-BE04CD2C0F48}"/>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40BC43F3-B143-4741-909F-ED9B8E90C573}"/>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45F8863D-89DC-427E-ABBC-8DFAE2BB99E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C995464C-DC2D-4B53-B764-63CB119AB968}"/>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140309</xdr:rowOff>
    </xdr:from>
    <xdr:to>
      <xdr:col>55</xdr:col>
      <xdr:colOff>50800</xdr:colOff>
      <xdr:row>63</xdr:row>
      <xdr:rowOff>70459</xdr:rowOff>
    </xdr:to>
    <xdr:sp macro="" textlink="">
      <xdr:nvSpPr>
        <xdr:cNvPr id="236" name="楕円 235">
          <a:extLst>
            <a:ext uri="{FF2B5EF4-FFF2-40B4-BE49-F238E27FC236}">
              <a16:creationId xmlns:a16="http://schemas.microsoft.com/office/drawing/2014/main" id="{0C2FF9FA-775E-4DA6-B4AE-08B46F8080FB}"/>
            </a:ext>
          </a:extLst>
        </xdr:cNvPr>
        <xdr:cNvSpPr/>
      </xdr:nvSpPr>
      <xdr:spPr>
        <a:xfrm>
          <a:off x="10426700" y="10770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118736</xdr:rowOff>
    </xdr:from>
    <xdr:ext cx="469744" cy="259045"/>
    <xdr:sp macro="" textlink="">
      <xdr:nvSpPr>
        <xdr:cNvPr id="237" name="【体育館・プール】&#10;一人当たり面積該当値テキスト">
          <a:extLst>
            <a:ext uri="{FF2B5EF4-FFF2-40B4-BE49-F238E27FC236}">
              <a16:creationId xmlns:a16="http://schemas.microsoft.com/office/drawing/2014/main" id="{EDE60061-D96F-4075-87B2-B1578B2C2A5C}"/>
            </a:ext>
          </a:extLst>
        </xdr:cNvPr>
        <xdr:cNvSpPr txBox="1"/>
      </xdr:nvSpPr>
      <xdr:spPr>
        <a:xfrm>
          <a:off x="10515600" y="10748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141681</xdr:rowOff>
    </xdr:from>
    <xdr:to>
      <xdr:col>50</xdr:col>
      <xdr:colOff>165100</xdr:colOff>
      <xdr:row>63</xdr:row>
      <xdr:rowOff>71831</xdr:rowOff>
    </xdr:to>
    <xdr:sp macro="" textlink="">
      <xdr:nvSpPr>
        <xdr:cNvPr id="238" name="楕円 237">
          <a:extLst>
            <a:ext uri="{FF2B5EF4-FFF2-40B4-BE49-F238E27FC236}">
              <a16:creationId xmlns:a16="http://schemas.microsoft.com/office/drawing/2014/main" id="{423827A3-6EE3-464B-B53E-27F8ED35C3A2}"/>
            </a:ext>
          </a:extLst>
        </xdr:cNvPr>
        <xdr:cNvSpPr/>
      </xdr:nvSpPr>
      <xdr:spPr>
        <a:xfrm>
          <a:off x="9588500" y="10771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19659</xdr:rowOff>
    </xdr:from>
    <xdr:to>
      <xdr:col>55</xdr:col>
      <xdr:colOff>0</xdr:colOff>
      <xdr:row>63</xdr:row>
      <xdr:rowOff>21031</xdr:rowOff>
    </xdr:to>
    <xdr:cxnSp macro="">
      <xdr:nvCxnSpPr>
        <xdr:cNvPr id="239" name="直線コネクタ 238">
          <a:extLst>
            <a:ext uri="{FF2B5EF4-FFF2-40B4-BE49-F238E27FC236}">
              <a16:creationId xmlns:a16="http://schemas.microsoft.com/office/drawing/2014/main" id="{C89AC8AF-01AC-44E1-A5FE-22AD33EEF1E0}"/>
            </a:ext>
          </a:extLst>
        </xdr:cNvPr>
        <xdr:cNvCxnSpPr/>
      </xdr:nvCxnSpPr>
      <xdr:spPr>
        <a:xfrm flipV="1">
          <a:off x="9639300" y="10821009"/>
          <a:ext cx="8382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143053</xdr:rowOff>
    </xdr:from>
    <xdr:to>
      <xdr:col>46</xdr:col>
      <xdr:colOff>38100</xdr:colOff>
      <xdr:row>63</xdr:row>
      <xdr:rowOff>73203</xdr:rowOff>
    </xdr:to>
    <xdr:sp macro="" textlink="">
      <xdr:nvSpPr>
        <xdr:cNvPr id="240" name="楕円 239">
          <a:extLst>
            <a:ext uri="{FF2B5EF4-FFF2-40B4-BE49-F238E27FC236}">
              <a16:creationId xmlns:a16="http://schemas.microsoft.com/office/drawing/2014/main" id="{61DB4723-734D-44D8-BBFA-A36AF54FFFD3}"/>
            </a:ext>
          </a:extLst>
        </xdr:cNvPr>
        <xdr:cNvSpPr/>
      </xdr:nvSpPr>
      <xdr:spPr>
        <a:xfrm>
          <a:off x="8699500" y="10772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21031</xdr:rowOff>
    </xdr:from>
    <xdr:to>
      <xdr:col>50</xdr:col>
      <xdr:colOff>114300</xdr:colOff>
      <xdr:row>63</xdr:row>
      <xdr:rowOff>22403</xdr:rowOff>
    </xdr:to>
    <xdr:cxnSp macro="">
      <xdr:nvCxnSpPr>
        <xdr:cNvPr id="241" name="直線コネクタ 240">
          <a:extLst>
            <a:ext uri="{FF2B5EF4-FFF2-40B4-BE49-F238E27FC236}">
              <a16:creationId xmlns:a16="http://schemas.microsoft.com/office/drawing/2014/main" id="{D0555F74-26B9-4946-8D0D-29C094752144}"/>
            </a:ext>
          </a:extLst>
        </xdr:cNvPr>
        <xdr:cNvCxnSpPr/>
      </xdr:nvCxnSpPr>
      <xdr:spPr>
        <a:xfrm flipV="1">
          <a:off x="8750300" y="10822381"/>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121276</xdr:rowOff>
    </xdr:from>
    <xdr:ext cx="469744" cy="259045"/>
    <xdr:sp macro="" textlink="">
      <xdr:nvSpPr>
        <xdr:cNvPr id="242" name="n_1aveValue【体育館・プール】&#10;一人当たり面積">
          <a:extLst>
            <a:ext uri="{FF2B5EF4-FFF2-40B4-BE49-F238E27FC236}">
              <a16:creationId xmlns:a16="http://schemas.microsoft.com/office/drawing/2014/main" id="{A5F81B01-9788-4DC0-89F5-698BABFED4C2}"/>
            </a:ext>
          </a:extLst>
        </xdr:cNvPr>
        <xdr:cNvSpPr txBox="1"/>
      </xdr:nvSpPr>
      <xdr:spPr>
        <a:xfrm>
          <a:off x="9391727" y="10408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67784</xdr:rowOff>
    </xdr:from>
    <xdr:ext cx="469744" cy="259045"/>
    <xdr:sp macro="" textlink="">
      <xdr:nvSpPr>
        <xdr:cNvPr id="243" name="n_2aveValue【体育館・プール】&#10;一人当たり面積">
          <a:extLst>
            <a:ext uri="{FF2B5EF4-FFF2-40B4-BE49-F238E27FC236}">
              <a16:creationId xmlns:a16="http://schemas.microsoft.com/office/drawing/2014/main" id="{740C3AB4-3B29-4000-88D6-33F73F223056}"/>
            </a:ext>
          </a:extLst>
        </xdr:cNvPr>
        <xdr:cNvSpPr txBox="1"/>
      </xdr:nvSpPr>
      <xdr:spPr>
        <a:xfrm>
          <a:off x="8515427" y="10354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164711</xdr:rowOff>
    </xdr:from>
    <xdr:ext cx="469744" cy="259045"/>
    <xdr:sp macro="" textlink="">
      <xdr:nvSpPr>
        <xdr:cNvPr id="244" name="n_3aveValue【体育館・プール】&#10;一人当たり面積">
          <a:extLst>
            <a:ext uri="{FF2B5EF4-FFF2-40B4-BE49-F238E27FC236}">
              <a16:creationId xmlns:a16="http://schemas.microsoft.com/office/drawing/2014/main" id="{457E81D2-7E07-4226-9C53-8881190B9895}"/>
            </a:ext>
          </a:extLst>
        </xdr:cNvPr>
        <xdr:cNvSpPr txBox="1"/>
      </xdr:nvSpPr>
      <xdr:spPr>
        <a:xfrm>
          <a:off x="7626427" y="10451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31666</xdr:rowOff>
    </xdr:from>
    <xdr:ext cx="469744" cy="259045"/>
    <xdr:sp macro="" textlink="">
      <xdr:nvSpPr>
        <xdr:cNvPr id="245" name="n_4aveValue【体育館・プール】&#10;一人当たり面積">
          <a:extLst>
            <a:ext uri="{FF2B5EF4-FFF2-40B4-BE49-F238E27FC236}">
              <a16:creationId xmlns:a16="http://schemas.microsoft.com/office/drawing/2014/main" id="{CE917B1A-49EA-4B18-8361-96D6ED219630}"/>
            </a:ext>
          </a:extLst>
        </xdr:cNvPr>
        <xdr:cNvSpPr txBox="1"/>
      </xdr:nvSpPr>
      <xdr:spPr>
        <a:xfrm>
          <a:off x="6737427" y="10490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62958</xdr:rowOff>
    </xdr:from>
    <xdr:ext cx="469744" cy="259045"/>
    <xdr:sp macro="" textlink="">
      <xdr:nvSpPr>
        <xdr:cNvPr id="246" name="n_1mainValue【体育館・プール】&#10;一人当たり面積">
          <a:extLst>
            <a:ext uri="{FF2B5EF4-FFF2-40B4-BE49-F238E27FC236}">
              <a16:creationId xmlns:a16="http://schemas.microsoft.com/office/drawing/2014/main" id="{B8A01DBB-77AE-4320-8F13-58AAFD2398F2}"/>
            </a:ext>
          </a:extLst>
        </xdr:cNvPr>
        <xdr:cNvSpPr txBox="1"/>
      </xdr:nvSpPr>
      <xdr:spPr>
        <a:xfrm>
          <a:off x="9391727" y="10864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64330</xdr:rowOff>
    </xdr:from>
    <xdr:ext cx="469744" cy="259045"/>
    <xdr:sp macro="" textlink="">
      <xdr:nvSpPr>
        <xdr:cNvPr id="247" name="n_2mainValue【体育館・プール】&#10;一人当たり面積">
          <a:extLst>
            <a:ext uri="{FF2B5EF4-FFF2-40B4-BE49-F238E27FC236}">
              <a16:creationId xmlns:a16="http://schemas.microsoft.com/office/drawing/2014/main" id="{D85DC780-BBBF-43F9-82EE-BD7CB3C0E4B4}"/>
            </a:ext>
          </a:extLst>
        </xdr:cNvPr>
        <xdr:cNvSpPr txBox="1"/>
      </xdr:nvSpPr>
      <xdr:spPr>
        <a:xfrm>
          <a:off x="8515427" y="10865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8" name="正方形/長方形 247">
          <a:extLst>
            <a:ext uri="{FF2B5EF4-FFF2-40B4-BE49-F238E27FC236}">
              <a16:creationId xmlns:a16="http://schemas.microsoft.com/office/drawing/2014/main" id="{CB38E958-760B-495F-A170-17764A97F1F2}"/>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9" name="正方形/長方形 248">
          <a:extLst>
            <a:ext uri="{FF2B5EF4-FFF2-40B4-BE49-F238E27FC236}">
              <a16:creationId xmlns:a16="http://schemas.microsoft.com/office/drawing/2014/main" id="{7FD73BEF-F5F5-4329-BEA8-E84C8CAF1C7A}"/>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0" name="正方形/長方形 249">
          <a:extLst>
            <a:ext uri="{FF2B5EF4-FFF2-40B4-BE49-F238E27FC236}">
              <a16:creationId xmlns:a16="http://schemas.microsoft.com/office/drawing/2014/main" id="{DEB48FCF-2DF0-4E00-847E-9183982EEC9D}"/>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1" name="正方形/長方形 250">
          <a:extLst>
            <a:ext uri="{FF2B5EF4-FFF2-40B4-BE49-F238E27FC236}">
              <a16:creationId xmlns:a16="http://schemas.microsoft.com/office/drawing/2014/main" id="{0CEAE031-64F9-4F95-8DD6-DE6665B13F13}"/>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2" name="正方形/長方形 251">
          <a:extLst>
            <a:ext uri="{FF2B5EF4-FFF2-40B4-BE49-F238E27FC236}">
              <a16:creationId xmlns:a16="http://schemas.microsoft.com/office/drawing/2014/main" id="{221F8139-C16A-4966-B826-CFCBF7A23989}"/>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3" name="正方形/長方形 252">
          <a:extLst>
            <a:ext uri="{FF2B5EF4-FFF2-40B4-BE49-F238E27FC236}">
              <a16:creationId xmlns:a16="http://schemas.microsoft.com/office/drawing/2014/main" id="{612FCB2F-4484-41B2-B636-50DB33E1B839}"/>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4" name="正方形/長方形 253">
          <a:extLst>
            <a:ext uri="{FF2B5EF4-FFF2-40B4-BE49-F238E27FC236}">
              <a16:creationId xmlns:a16="http://schemas.microsoft.com/office/drawing/2014/main" id="{0A37F16D-D0E2-48E2-A2F7-759273FEF888}"/>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5" name="正方形/長方形 254">
          <a:extLst>
            <a:ext uri="{FF2B5EF4-FFF2-40B4-BE49-F238E27FC236}">
              <a16:creationId xmlns:a16="http://schemas.microsoft.com/office/drawing/2014/main" id="{E2D39998-820D-4FBC-8EA4-74C2ABEB91A4}"/>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6" name="テキスト ボックス 255">
          <a:extLst>
            <a:ext uri="{FF2B5EF4-FFF2-40B4-BE49-F238E27FC236}">
              <a16:creationId xmlns:a16="http://schemas.microsoft.com/office/drawing/2014/main" id="{5574224D-62A3-4F6F-9CC4-1B637C75BFD9}"/>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7" name="直線コネクタ 256">
          <a:extLst>
            <a:ext uri="{FF2B5EF4-FFF2-40B4-BE49-F238E27FC236}">
              <a16:creationId xmlns:a16="http://schemas.microsoft.com/office/drawing/2014/main" id="{2A8F31BF-3938-442C-894F-6A3DFF4D8BF6}"/>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8" name="テキスト ボックス 257">
          <a:extLst>
            <a:ext uri="{FF2B5EF4-FFF2-40B4-BE49-F238E27FC236}">
              <a16:creationId xmlns:a16="http://schemas.microsoft.com/office/drawing/2014/main" id="{767FD45D-13D6-4A9B-A0F6-B13AC79FBAFA}"/>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9" name="直線コネクタ 258">
          <a:extLst>
            <a:ext uri="{FF2B5EF4-FFF2-40B4-BE49-F238E27FC236}">
              <a16:creationId xmlns:a16="http://schemas.microsoft.com/office/drawing/2014/main" id="{D7005B60-DC45-40F8-A009-F87A37CEF4CB}"/>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0" name="テキスト ボックス 259">
          <a:extLst>
            <a:ext uri="{FF2B5EF4-FFF2-40B4-BE49-F238E27FC236}">
              <a16:creationId xmlns:a16="http://schemas.microsoft.com/office/drawing/2014/main" id="{9F8FD781-52A6-4591-AA9C-CF7EFD45646A}"/>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1" name="直線コネクタ 260">
          <a:extLst>
            <a:ext uri="{FF2B5EF4-FFF2-40B4-BE49-F238E27FC236}">
              <a16:creationId xmlns:a16="http://schemas.microsoft.com/office/drawing/2014/main" id="{805D2257-3A57-488C-8BCD-F047D8843048}"/>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2" name="テキスト ボックス 261">
          <a:extLst>
            <a:ext uri="{FF2B5EF4-FFF2-40B4-BE49-F238E27FC236}">
              <a16:creationId xmlns:a16="http://schemas.microsoft.com/office/drawing/2014/main" id="{D6397E51-CA99-43C1-A563-4D103A41B328}"/>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3" name="直線コネクタ 262">
          <a:extLst>
            <a:ext uri="{FF2B5EF4-FFF2-40B4-BE49-F238E27FC236}">
              <a16:creationId xmlns:a16="http://schemas.microsoft.com/office/drawing/2014/main" id="{4E7107FF-B924-4101-8E58-F92E96A68614}"/>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4" name="テキスト ボックス 263">
          <a:extLst>
            <a:ext uri="{FF2B5EF4-FFF2-40B4-BE49-F238E27FC236}">
              <a16:creationId xmlns:a16="http://schemas.microsoft.com/office/drawing/2014/main" id="{EF6FED05-5F2E-4FFD-9C67-3116D33CDF43}"/>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5" name="直線コネクタ 264">
          <a:extLst>
            <a:ext uri="{FF2B5EF4-FFF2-40B4-BE49-F238E27FC236}">
              <a16:creationId xmlns:a16="http://schemas.microsoft.com/office/drawing/2014/main" id="{24A98107-55A0-4816-890B-667D271D1DB2}"/>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6" name="テキスト ボックス 265">
          <a:extLst>
            <a:ext uri="{FF2B5EF4-FFF2-40B4-BE49-F238E27FC236}">
              <a16:creationId xmlns:a16="http://schemas.microsoft.com/office/drawing/2014/main" id="{7708BF3E-4710-4A24-A261-B379DA6FB3F2}"/>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7" name="直線コネクタ 266">
          <a:extLst>
            <a:ext uri="{FF2B5EF4-FFF2-40B4-BE49-F238E27FC236}">
              <a16:creationId xmlns:a16="http://schemas.microsoft.com/office/drawing/2014/main" id="{FE71FC6E-810A-41A2-B645-1FF66441D6E2}"/>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68" name="テキスト ボックス 267">
          <a:extLst>
            <a:ext uri="{FF2B5EF4-FFF2-40B4-BE49-F238E27FC236}">
              <a16:creationId xmlns:a16="http://schemas.microsoft.com/office/drawing/2014/main" id="{4C320320-D430-46AF-B487-A48F2683A532}"/>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9" name="直線コネクタ 268">
          <a:extLst>
            <a:ext uri="{FF2B5EF4-FFF2-40B4-BE49-F238E27FC236}">
              <a16:creationId xmlns:a16="http://schemas.microsoft.com/office/drawing/2014/main" id="{3B244EFE-54C1-4DD9-B57E-1126279C2094}"/>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0" name="テキスト ボックス 269">
          <a:extLst>
            <a:ext uri="{FF2B5EF4-FFF2-40B4-BE49-F238E27FC236}">
              <a16:creationId xmlns:a16="http://schemas.microsoft.com/office/drawing/2014/main" id="{9C3FC36D-C8D9-4D5E-BA03-7D60EB7983EB}"/>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1" name="【福祉施設】&#10;有形固定資産減価償却率グラフ枠">
          <a:extLst>
            <a:ext uri="{FF2B5EF4-FFF2-40B4-BE49-F238E27FC236}">
              <a16:creationId xmlns:a16="http://schemas.microsoft.com/office/drawing/2014/main" id="{3F9356F9-D1E9-4D17-A693-0D39F094CEAA}"/>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97155</xdr:rowOff>
    </xdr:from>
    <xdr:to>
      <xdr:col>24</xdr:col>
      <xdr:colOff>62865</xdr:colOff>
      <xdr:row>86</xdr:row>
      <xdr:rowOff>114300</xdr:rowOff>
    </xdr:to>
    <xdr:cxnSp macro="">
      <xdr:nvCxnSpPr>
        <xdr:cNvPr id="272" name="直線コネクタ 271">
          <a:extLst>
            <a:ext uri="{FF2B5EF4-FFF2-40B4-BE49-F238E27FC236}">
              <a16:creationId xmlns:a16="http://schemas.microsoft.com/office/drawing/2014/main" id="{5A950D79-6EFE-4304-9620-C8502A13EDF2}"/>
            </a:ext>
          </a:extLst>
        </xdr:cNvPr>
        <xdr:cNvCxnSpPr/>
      </xdr:nvCxnSpPr>
      <xdr:spPr>
        <a:xfrm flipV="1">
          <a:off x="4634865" y="13298805"/>
          <a:ext cx="0" cy="1560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73" name="【福祉施設】&#10;有形固定資産減価償却率最小値テキスト">
          <a:extLst>
            <a:ext uri="{FF2B5EF4-FFF2-40B4-BE49-F238E27FC236}">
              <a16:creationId xmlns:a16="http://schemas.microsoft.com/office/drawing/2014/main" id="{53CE4E7A-721C-4D7E-9755-CEEBACC90383}"/>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74" name="直線コネクタ 273">
          <a:extLst>
            <a:ext uri="{FF2B5EF4-FFF2-40B4-BE49-F238E27FC236}">
              <a16:creationId xmlns:a16="http://schemas.microsoft.com/office/drawing/2014/main" id="{64331445-F7FA-4E5C-94AC-5F15D752130C}"/>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43832</xdr:rowOff>
    </xdr:from>
    <xdr:ext cx="405111" cy="259045"/>
    <xdr:sp macro="" textlink="">
      <xdr:nvSpPr>
        <xdr:cNvPr id="275" name="【福祉施設】&#10;有形固定資産減価償却率最大値テキスト">
          <a:extLst>
            <a:ext uri="{FF2B5EF4-FFF2-40B4-BE49-F238E27FC236}">
              <a16:creationId xmlns:a16="http://schemas.microsoft.com/office/drawing/2014/main" id="{AD270165-92B8-4FFF-8631-B2D69647769D}"/>
            </a:ext>
          </a:extLst>
        </xdr:cNvPr>
        <xdr:cNvSpPr txBox="1"/>
      </xdr:nvSpPr>
      <xdr:spPr>
        <a:xfrm>
          <a:off x="4673600" y="13074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97155</xdr:rowOff>
    </xdr:from>
    <xdr:to>
      <xdr:col>24</xdr:col>
      <xdr:colOff>152400</xdr:colOff>
      <xdr:row>77</xdr:row>
      <xdr:rowOff>97155</xdr:rowOff>
    </xdr:to>
    <xdr:cxnSp macro="">
      <xdr:nvCxnSpPr>
        <xdr:cNvPr id="276" name="直線コネクタ 275">
          <a:extLst>
            <a:ext uri="{FF2B5EF4-FFF2-40B4-BE49-F238E27FC236}">
              <a16:creationId xmlns:a16="http://schemas.microsoft.com/office/drawing/2014/main" id="{A3308460-223C-47F6-B416-B335797EFF5A}"/>
            </a:ext>
          </a:extLst>
        </xdr:cNvPr>
        <xdr:cNvCxnSpPr/>
      </xdr:nvCxnSpPr>
      <xdr:spPr>
        <a:xfrm>
          <a:off x="4546600" y="13298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92091</xdr:rowOff>
    </xdr:from>
    <xdr:ext cx="405111" cy="259045"/>
    <xdr:sp macro="" textlink="">
      <xdr:nvSpPr>
        <xdr:cNvPr id="277" name="【福祉施設】&#10;有形固定資産減価償却率平均値テキスト">
          <a:extLst>
            <a:ext uri="{FF2B5EF4-FFF2-40B4-BE49-F238E27FC236}">
              <a16:creationId xmlns:a16="http://schemas.microsoft.com/office/drawing/2014/main" id="{0A9ECC50-9E2E-481E-81D5-4FD476EB0724}"/>
            </a:ext>
          </a:extLst>
        </xdr:cNvPr>
        <xdr:cNvSpPr txBox="1"/>
      </xdr:nvSpPr>
      <xdr:spPr>
        <a:xfrm>
          <a:off x="4673600" y="139795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69214</xdr:rowOff>
    </xdr:from>
    <xdr:to>
      <xdr:col>24</xdr:col>
      <xdr:colOff>114300</xdr:colOff>
      <xdr:row>82</xdr:row>
      <xdr:rowOff>170814</xdr:rowOff>
    </xdr:to>
    <xdr:sp macro="" textlink="">
      <xdr:nvSpPr>
        <xdr:cNvPr id="278" name="フローチャート: 判断 277">
          <a:extLst>
            <a:ext uri="{FF2B5EF4-FFF2-40B4-BE49-F238E27FC236}">
              <a16:creationId xmlns:a16="http://schemas.microsoft.com/office/drawing/2014/main" id="{C35EEFAB-A61B-4C1D-ABC0-F8D4CB91CD67}"/>
            </a:ext>
          </a:extLst>
        </xdr:cNvPr>
        <xdr:cNvSpPr/>
      </xdr:nvSpPr>
      <xdr:spPr>
        <a:xfrm>
          <a:off x="45847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44450</xdr:rowOff>
    </xdr:from>
    <xdr:to>
      <xdr:col>20</xdr:col>
      <xdr:colOff>38100</xdr:colOff>
      <xdr:row>82</xdr:row>
      <xdr:rowOff>146050</xdr:rowOff>
    </xdr:to>
    <xdr:sp macro="" textlink="">
      <xdr:nvSpPr>
        <xdr:cNvPr id="279" name="フローチャート: 判断 278">
          <a:extLst>
            <a:ext uri="{FF2B5EF4-FFF2-40B4-BE49-F238E27FC236}">
              <a16:creationId xmlns:a16="http://schemas.microsoft.com/office/drawing/2014/main" id="{9AB88C4C-FFD5-4360-A71A-78E8CC782BF2}"/>
            </a:ext>
          </a:extLst>
        </xdr:cNvPr>
        <xdr:cNvSpPr/>
      </xdr:nvSpPr>
      <xdr:spPr>
        <a:xfrm>
          <a:off x="374650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95886</xdr:rowOff>
    </xdr:from>
    <xdr:to>
      <xdr:col>15</xdr:col>
      <xdr:colOff>101600</xdr:colOff>
      <xdr:row>83</xdr:row>
      <xdr:rowOff>26036</xdr:rowOff>
    </xdr:to>
    <xdr:sp macro="" textlink="">
      <xdr:nvSpPr>
        <xdr:cNvPr id="280" name="フローチャート: 判断 279">
          <a:extLst>
            <a:ext uri="{FF2B5EF4-FFF2-40B4-BE49-F238E27FC236}">
              <a16:creationId xmlns:a16="http://schemas.microsoft.com/office/drawing/2014/main" id="{B581CCCD-7F43-46C4-80A7-F65E0A0CFDF5}"/>
            </a:ext>
          </a:extLst>
        </xdr:cNvPr>
        <xdr:cNvSpPr/>
      </xdr:nvSpPr>
      <xdr:spPr>
        <a:xfrm>
          <a:off x="2857500" y="141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137795</xdr:rowOff>
    </xdr:from>
    <xdr:to>
      <xdr:col>10</xdr:col>
      <xdr:colOff>165100</xdr:colOff>
      <xdr:row>82</xdr:row>
      <xdr:rowOff>67945</xdr:rowOff>
    </xdr:to>
    <xdr:sp macro="" textlink="">
      <xdr:nvSpPr>
        <xdr:cNvPr id="281" name="フローチャート: 判断 280">
          <a:extLst>
            <a:ext uri="{FF2B5EF4-FFF2-40B4-BE49-F238E27FC236}">
              <a16:creationId xmlns:a16="http://schemas.microsoft.com/office/drawing/2014/main" id="{16DCA42A-F650-49F8-BC6B-EC834A91EBA7}"/>
            </a:ext>
          </a:extLst>
        </xdr:cNvPr>
        <xdr:cNvSpPr/>
      </xdr:nvSpPr>
      <xdr:spPr>
        <a:xfrm>
          <a:off x="1968500" y="140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93980</xdr:rowOff>
    </xdr:from>
    <xdr:to>
      <xdr:col>6</xdr:col>
      <xdr:colOff>38100</xdr:colOff>
      <xdr:row>82</xdr:row>
      <xdr:rowOff>24130</xdr:rowOff>
    </xdr:to>
    <xdr:sp macro="" textlink="">
      <xdr:nvSpPr>
        <xdr:cNvPr id="282" name="フローチャート: 判断 281">
          <a:extLst>
            <a:ext uri="{FF2B5EF4-FFF2-40B4-BE49-F238E27FC236}">
              <a16:creationId xmlns:a16="http://schemas.microsoft.com/office/drawing/2014/main" id="{D2563033-561D-4CF9-9E02-9BCE1FE54890}"/>
            </a:ext>
          </a:extLst>
        </xdr:cNvPr>
        <xdr:cNvSpPr/>
      </xdr:nvSpPr>
      <xdr:spPr>
        <a:xfrm>
          <a:off x="1079500" y="1398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3" name="テキスト ボックス 282">
          <a:extLst>
            <a:ext uri="{FF2B5EF4-FFF2-40B4-BE49-F238E27FC236}">
              <a16:creationId xmlns:a16="http://schemas.microsoft.com/office/drawing/2014/main" id="{14DDB129-D111-4013-8218-09A2418D0D2B}"/>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4" name="テキスト ボックス 283">
          <a:extLst>
            <a:ext uri="{FF2B5EF4-FFF2-40B4-BE49-F238E27FC236}">
              <a16:creationId xmlns:a16="http://schemas.microsoft.com/office/drawing/2014/main" id="{F203E4A1-0CA7-408D-A943-74A85592384F}"/>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5" name="テキスト ボックス 284">
          <a:extLst>
            <a:ext uri="{FF2B5EF4-FFF2-40B4-BE49-F238E27FC236}">
              <a16:creationId xmlns:a16="http://schemas.microsoft.com/office/drawing/2014/main" id="{52F89AD8-CB80-437C-8996-CF3E1976A579}"/>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6" name="テキスト ボックス 285">
          <a:extLst>
            <a:ext uri="{FF2B5EF4-FFF2-40B4-BE49-F238E27FC236}">
              <a16:creationId xmlns:a16="http://schemas.microsoft.com/office/drawing/2014/main" id="{12786899-7533-455B-AA32-26D7007DE0D8}"/>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id="{2256C68B-55ED-4824-A0E6-F2400D2231DB}"/>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33020</xdr:rowOff>
    </xdr:from>
    <xdr:to>
      <xdr:col>24</xdr:col>
      <xdr:colOff>114300</xdr:colOff>
      <xdr:row>83</xdr:row>
      <xdr:rowOff>134620</xdr:rowOff>
    </xdr:to>
    <xdr:sp macro="" textlink="">
      <xdr:nvSpPr>
        <xdr:cNvPr id="288" name="楕円 287">
          <a:extLst>
            <a:ext uri="{FF2B5EF4-FFF2-40B4-BE49-F238E27FC236}">
              <a16:creationId xmlns:a16="http://schemas.microsoft.com/office/drawing/2014/main" id="{5045D682-8D68-43F0-B56B-DF3C43E3C3BE}"/>
            </a:ext>
          </a:extLst>
        </xdr:cNvPr>
        <xdr:cNvSpPr/>
      </xdr:nvSpPr>
      <xdr:spPr>
        <a:xfrm>
          <a:off x="4584700" y="1426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11447</xdr:rowOff>
    </xdr:from>
    <xdr:ext cx="405111" cy="259045"/>
    <xdr:sp macro="" textlink="">
      <xdr:nvSpPr>
        <xdr:cNvPr id="289" name="【福祉施設】&#10;有形固定資産減価償却率該当値テキスト">
          <a:extLst>
            <a:ext uri="{FF2B5EF4-FFF2-40B4-BE49-F238E27FC236}">
              <a16:creationId xmlns:a16="http://schemas.microsoft.com/office/drawing/2014/main" id="{42B7A8EF-304A-4246-B020-CAD2EB830BA7}"/>
            </a:ext>
          </a:extLst>
        </xdr:cNvPr>
        <xdr:cNvSpPr txBox="1"/>
      </xdr:nvSpPr>
      <xdr:spPr>
        <a:xfrm>
          <a:off x="4673600" y="1424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10161</xdr:rowOff>
    </xdr:from>
    <xdr:to>
      <xdr:col>20</xdr:col>
      <xdr:colOff>38100</xdr:colOff>
      <xdr:row>83</xdr:row>
      <xdr:rowOff>111761</xdr:rowOff>
    </xdr:to>
    <xdr:sp macro="" textlink="">
      <xdr:nvSpPr>
        <xdr:cNvPr id="290" name="楕円 289">
          <a:extLst>
            <a:ext uri="{FF2B5EF4-FFF2-40B4-BE49-F238E27FC236}">
              <a16:creationId xmlns:a16="http://schemas.microsoft.com/office/drawing/2014/main" id="{0AFCF2C4-DDE3-4A67-9914-303D1287FADE}"/>
            </a:ext>
          </a:extLst>
        </xdr:cNvPr>
        <xdr:cNvSpPr/>
      </xdr:nvSpPr>
      <xdr:spPr>
        <a:xfrm>
          <a:off x="3746500" y="1424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60961</xdr:rowOff>
    </xdr:from>
    <xdr:to>
      <xdr:col>24</xdr:col>
      <xdr:colOff>63500</xdr:colOff>
      <xdr:row>83</xdr:row>
      <xdr:rowOff>83820</xdr:rowOff>
    </xdr:to>
    <xdr:cxnSp macro="">
      <xdr:nvCxnSpPr>
        <xdr:cNvPr id="291" name="直線コネクタ 290">
          <a:extLst>
            <a:ext uri="{FF2B5EF4-FFF2-40B4-BE49-F238E27FC236}">
              <a16:creationId xmlns:a16="http://schemas.microsoft.com/office/drawing/2014/main" id="{E0579309-5B60-48A4-82CC-B5118CB7BEE6}"/>
            </a:ext>
          </a:extLst>
        </xdr:cNvPr>
        <xdr:cNvCxnSpPr/>
      </xdr:nvCxnSpPr>
      <xdr:spPr>
        <a:xfrm>
          <a:off x="3797300" y="14291311"/>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149225</xdr:rowOff>
    </xdr:from>
    <xdr:to>
      <xdr:col>15</xdr:col>
      <xdr:colOff>101600</xdr:colOff>
      <xdr:row>83</xdr:row>
      <xdr:rowOff>79375</xdr:rowOff>
    </xdr:to>
    <xdr:sp macro="" textlink="">
      <xdr:nvSpPr>
        <xdr:cNvPr id="292" name="楕円 291">
          <a:extLst>
            <a:ext uri="{FF2B5EF4-FFF2-40B4-BE49-F238E27FC236}">
              <a16:creationId xmlns:a16="http://schemas.microsoft.com/office/drawing/2014/main" id="{AE4E569A-C610-4703-86C4-5F9B11DC17A4}"/>
            </a:ext>
          </a:extLst>
        </xdr:cNvPr>
        <xdr:cNvSpPr/>
      </xdr:nvSpPr>
      <xdr:spPr>
        <a:xfrm>
          <a:off x="2857500" y="1420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28575</xdr:rowOff>
    </xdr:from>
    <xdr:to>
      <xdr:col>19</xdr:col>
      <xdr:colOff>177800</xdr:colOff>
      <xdr:row>83</xdr:row>
      <xdr:rowOff>60961</xdr:rowOff>
    </xdr:to>
    <xdr:cxnSp macro="">
      <xdr:nvCxnSpPr>
        <xdr:cNvPr id="293" name="直線コネクタ 292">
          <a:extLst>
            <a:ext uri="{FF2B5EF4-FFF2-40B4-BE49-F238E27FC236}">
              <a16:creationId xmlns:a16="http://schemas.microsoft.com/office/drawing/2014/main" id="{EF6C90DE-393C-4E9C-88BE-3A3262D8C255}"/>
            </a:ext>
          </a:extLst>
        </xdr:cNvPr>
        <xdr:cNvCxnSpPr/>
      </xdr:nvCxnSpPr>
      <xdr:spPr>
        <a:xfrm>
          <a:off x="2908300" y="14258925"/>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135889</xdr:rowOff>
    </xdr:from>
    <xdr:to>
      <xdr:col>10</xdr:col>
      <xdr:colOff>165100</xdr:colOff>
      <xdr:row>81</xdr:row>
      <xdr:rowOff>66039</xdr:rowOff>
    </xdr:to>
    <xdr:sp macro="" textlink="">
      <xdr:nvSpPr>
        <xdr:cNvPr id="294" name="楕円 293">
          <a:extLst>
            <a:ext uri="{FF2B5EF4-FFF2-40B4-BE49-F238E27FC236}">
              <a16:creationId xmlns:a16="http://schemas.microsoft.com/office/drawing/2014/main" id="{ABB2BDA9-CABE-4832-BA34-8A0DC66FE960}"/>
            </a:ext>
          </a:extLst>
        </xdr:cNvPr>
        <xdr:cNvSpPr/>
      </xdr:nvSpPr>
      <xdr:spPr>
        <a:xfrm>
          <a:off x="1968500" y="1385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15239</xdr:rowOff>
    </xdr:from>
    <xdr:to>
      <xdr:col>15</xdr:col>
      <xdr:colOff>50800</xdr:colOff>
      <xdr:row>83</xdr:row>
      <xdr:rowOff>28575</xdr:rowOff>
    </xdr:to>
    <xdr:cxnSp macro="">
      <xdr:nvCxnSpPr>
        <xdr:cNvPr id="295" name="直線コネクタ 294">
          <a:extLst>
            <a:ext uri="{FF2B5EF4-FFF2-40B4-BE49-F238E27FC236}">
              <a16:creationId xmlns:a16="http://schemas.microsoft.com/office/drawing/2014/main" id="{7F237E82-4B07-4272-A038-FE5F74E635F3}"/>
            </a:ext>
          </a:extLst>
        </xdr:cNvPr>
        <xdr:cNvCxnSpPr/>
      </xdr:nvCxnSpPr>
      <xdr:spPr>
        <a:xfrm>
          <a:off x="2019300" y="13902689"/>
          <a:ext cx="889000" cy="356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84455</xdr:rowOff>
    </xdr:from>
    <xdr:to>
      <xdr:col>6</xdr:col>
      <xdr:colOff>38100</xdr:colOff>
      <xdr:row>81</xdr:row>
      <xdr:rowOff>14605</xdr:rowOff>
    </xdr:to>
    <xdr:sp macro="" textlink="">
      <xdr:nvSpPr>
        <xdr:cNvPr id="296" name="楕円 295">
          <a:extLst>
            <a:ext uri="{FF2B5EF4-FFF2-40B4-BE49-F238E27FC236}">
              <a16:creationId xmlns:a16="http://schemas.microsoft.com/office/drawing/2014/main" id="{4465FFC1-C3DF-4AA2-A69D-5318B085B2CA}"/>
            </a:ext>
          </a:extLst>
        </xdr:cNvPr>
        <xdr:cNvSpPr/>
      </xdr:nvSpPr>
      <xdr:spPr>
        <a:xfrm>
          <a:off x="1079500" y="1380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135255</xdr:rowOff>
    </xdr:from>
    <xdr:to>
      <xdr:col>10</xdr:col>
      <xdr:colOff>114300</xdr:colOff>
      <xdr:row>81</xdr:row>
      <xdr:rowOff>15239</xdr:rowOff>
    </xdr:to>
    <xdr:cxnSp macro="">
      <xdr:nvCxnSpPr>
        <xdr:cNvPr id="297" name="直線コネクタ 296">
          <a:extLst>
            <a:ext uri="{FF2B5EF4-FFF2-40B4-BE49-F238E27FC236}">
              <a16:creationId xmlns:a16="http://schemas.microsoft.com/office/drawing/2014/main" id="{C530EFBC-68AD-4AFD-B082-1CCD0F57151B}"/>
            </a:ext>
          </a:extLst>
        </xdr:cNvPr>
        <xdr:cNvCxnSpPr/>
      </xdr:nvCxnSpPr>
      <xdr:spPr>
        <a:xfrm>
          <a:off x="1130300" y="13851255"/>
          <a:ext cx="8890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162577</xdr:rowOff>
    </xdr:from>
    <xdr:ext cx="405111" cy="259045"/>
    <xdr:sp macro="" textlink="">
      <xdr:nvSpPr>
        <xdr:cNvPr id="298" name="n_1aveValue【福祉施設】&#10;有形固定資産減価償却率">
          <a:extLst>
            <a:ext uri="{FF2B5EF4-FFF2-40B4-BE49-F238E27FC236}">
              <a16:creationId xmlns:a16="http://schemas.microsoft.com/office/drawing/2014/main" id="{123976B2-2523-4C9A-BBA2-62B5431269D1}"/>
            </a:ext>
          </a:extLst>
        </xdr:cNvPr>
        <xdr:cNvSpPr txBox="1"/>
      </xdr:nvSpPr>
      <xdr:spPr>
        <a:xfrm>
          <a:off x="3582044" y="1387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42563</xdr:rowOff>
    </xdr:from>
    <xdr:ext cx="405111" cy="259045"/>
    <xdr:sp macro="" textlink="">
      <xdr:nvSpPr>
        <xdr:cNvPr id="299" name="n_2aveValue【福祉施設】&#10;有形固定資産減価償却率">
          <a:extLst>
            <a:ext uri="{FF2B5EF4-FFF2-40B4-BE49-F238E27FC236}">
              <a16:creationId xmlns:a16="http://schemas.microsoft.com/office/drawing/2014/main" id="{BCB4CB53-3D01-4D48-BF38-64B9095F549D}"/>
            </a:ext>
          </a:extLst>
        </xdr:cNvPr>
        <xdr:cNvSpPr txBox="1"/>
      </xdr:nvSpPr>
      <xdr:spPr>
        <a:xfrm>
          <a:off x="2705744" y="13930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59072</xdr:rowOff>
    </xdr:from>
    <xdr:ext cx="405111" cy="259045"/>
    <xdr:sp macro="" textlink="">
      <xdr:nvSpPr>
        <xdr:cNvPr id="300" name="n_3aveValue【福祉施設】&#10;有形固定資産減価償却率">
          <a:extLst>
            <a:ext uri="{FF2B5EF4-FFF2-40B4-BE49-F238E27FC236}">
              <a16:creationId xmlns:a16="http://schemas.microsoft.com/office/drawing/2014/main" id="{C121D861-EA41-4860-A714-D25BE496475B}"/>
            </a:ext>
          </a:extLst>
        </xdr:cNvPr>
        <xdr:cNvSpPr txBox="1"/>
      </xdr:nvSpPr>
      <xdr:spPr>
        <a:xfrm>
          <a:off x="1816744" y="1411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15257</xdr:rowOff>
    </xdr:from>
    <xdr:ext cx="405111" cy="259045"/>
    <xdr:sp macro="" textlink="">
      <xdr:nvSpPr>
        <xdr:cNvPr id="301" name="n_4aveValue【福祉施設】&#10;有形固定資産減価償却率">
          <a:extLst>
            <a:ext uri="{FF2B5EF4-FFF2-40B4-BE49-F238E27FC236}">
              <a16:creationId xmlns:a16="http://schemas.microsoft.com/office/drawing/2014/main" id="{EB711036-0670-4381-B8A6-69505624AD0A}"/>
            </a:ext>
          </a:extLst>
        </xdr:cNvPr>
        <xdr:cNvSpPr txBox="1"/>
      </xdr:nvSpPr>
      <xdr:spPr>
        <a:xfrm>
          <a:off x="927744" y="14074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102888</xdr:rowOff>
    </xdr:from>
    <xdr:ext cx="405111" cy="259045"/>
    <xdr:sp macro="" textlink="">
      <xdr:nvSpPr>
        <xdr:cNvPr id="302" name="n_1mainValue【福祉施設】&#10;有形固定資産減価償却率">
          <a:extLst>
            <a:ext uri="{FF2B5EF4-FFF2-40B4-BE49-F238E27FC236}">
              <a16:creationId xmlns:a16="http://schemas.microsoft.com/office/drawing/2014/main" id="{DF489C70-157E-4B47-BE24-04BFA838FC29}"/>
            </a:ext>
          </a:extLst>
        </xdr:cNvPr>
        <xdr:cNvSpPr txBox="1"/>
      </xdr:nvSpPr>
      <xdr:spPr>
        <a:xfrm>
          <a:off x="3582044" y="1433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70502</xdr:rowOff>
    </xdr:from>
    <xdr:ext cx="405111" cy="259045"/>
    <xdr:sp macro="" textlink="">
      <xdr:nvSpPr>
        <xdr:cNvPr id="303" name="n_2mainValue【福祉施設】&#10;有形固定資産減価償却率">
          <a:extLst>
            <a:ext uri="{FF2B5EF4-FFF2-40B4-BE49-F238E27FC236}">
              <a16:creationId xmlns:a16="http://schemas.microsoft.com/office/drawing/2014/main" id="{D82BCE59-8D16-49AB-A80B-876BEF1BF96B}"/>
            </a:ext>
          </a:extLst>
        </xdr:cNvPr>
        <xdr:cNvSpPr txBox="1"/>
      </xdr:nvSpPr>
      <xdr:spPr>
        <a:xfrm>
          <a:off x="2705744" y="1430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82566</xdr:rowOff>
    </xdr:from>
    <xdr:ext cx="405111" cy="259045"/>
    <xdr:sp macro="" textlink="">
      <xdr:nvSpPr>
        <xdr:cNvPr id="304" name="n_3mainValue【福祉施設】&#10;有形固定資産減価償却率">
          <a:extLst>
            <a:ext uri="{FF2B5EF4-FFF2-40B4-BE49-F238E27FC236}">
              <a16:creationId xmlns:a16="http://schemas.microsoft.com/office/drawing/2014/main" id="{6AD7288B-20EC-4C7E-9BCA-E8B7AFB58525}"/>
            </a:ext>
          </a:extLst>
        </xdr:cNvPr>
        <xdr:cNvSpPr txBox="1"/>
      </xdr:nvSpPr>
      <xdr:spPr>
        <a:xfrm>
          <a:off x="1816744" y="1362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31132</xdr:rowOff>
    </xdr:from>
    <xdr:ext cx="405111" cy="259045"/>
    <xdr:sp macro="" textlink="">
      <xdr:nvSpPr>
        <xdr:cNvPr id="305" name="n_4mainValue【福祉施設】&#10;有形固定資産減価償却率">
          <a:extLst>
            <a:ext uri="{FF2B5EF4-FFF2-40B4-BE49-F238E27FC236}">
              <a16:creationId xmlns:a16="http://schemas.microsoft.com/office/drawing/2014/main" id="{0C7EDC56-9010-42B7-9749-B501F84E1357}"/>
            </a:ext>
          </a:extLst>
        </xdr:cNvPr>
        <xdr:cNvSpPr txBox="1"/>
      </xdr:nvSpPr>
      <xdr:spPr>
        <a:xfrm>
          <a:off x="927744" y="1357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6" name="正方形/長方形 305">
          <a:extLst>
            <a:ext uri="{FF2B5EF4-FFF2-40B4-BE49-F238E27FC236}">
              <a16:creationId xmlns:a16="http://schemas.microsoft.com/office/drawing/2014/main" id="{E1886CEB-3EEE-41A0-8969-D4046A56B321}"/>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7" name="正方形/長方形 306">
          <a:extLst>
            <a:ext uri="{FF2B5EF4-FFF2-40B4-BE49-F238E27FC236}">
              <a16:creationId xmlns:a16="http://schemas.microsoft.com/office/drawing/2014/main" id="{3998A34E-42A5-4969-A63B-B6760E78704F}"/>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8" name="正方形/長方形 307">
          <a:extLst>
            <a:ext uri="{FF2B5EF4-FFF2-40B4-BE49-F238E27FC236}">
              <a16:creationId xmlns:a16="http://schemas.microsoft.com/office/drawing/2014/main" id="{3B44856E-BA31-4207-AE53-7F830C123FE1}"/>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9" name="正方形/長方形 308">
          <a:extLst>
            <a:ext uri="{FF2B5EF4-FFF2-40B4-BE49-F238E27FC236}">
              <a16:creationId xmlns:a16="http://schemas.microsoft.com/office/drawing/2014/main" id="{03ED7DF0-4C69-4CAC-86C6-1C687A90A689}"/>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0" name="正方形/長方形 309">
          <a:extLst>
            <a:ext uri="{FF2B5EF4-FFF2-40B4-BE49-F238E27FC236}">
              <a16:creationId xmlns:a16="http://schemas.microsoft.com/office/drawing/2014/main" id="{8A1C77BA-64F7-4D73-9A9C-8C068A162BE6}"/>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1" name="正方形/長方形 310">
          <a:extLst>
            <a:ext uri="{FF2B5EF4-FFF2-40B4-BE49-F238E27FC236}">
              <a16:creationId xmlns:a16="http://schemas.microsoft.com/office/drawing/2014/main" id="{CE2E47BF-62AB-4041-AEFB-9151079609F3}"/>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2" name="正方形/長方形 311">
          <a:extLst>
            <a:ext uri="{FF2B5EF4-FFF2-40B4-BE49-F238E27FC236}">
              <a16:creationId xmlns:a16="http://schemas.microsoft.com/office/drawing/2014/main" id="{0FC82B5D-E8AE-41E7-AC5E-F47269BB98B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3" name="正方形/長方形 312">
          <a:extLst>
            <a:ext uri="{FF2B5EF4-FFF2-40B4-BE49-F238E27FC236}">
              <a16:creationId xmlns:a16="http://schemas.microsoft.com/office/drawing/2014/main" id="{BD7AB38E-3709-4F5D-9E88-97C295EE5B4B}"/>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4" name="テキスト ボックス 313">
          <a:extLst>
            <a:ext uri="{FF2B5EF4-FFF2-40B4-BE49-F238E27FC236}">
              <a16:creationId xmlns:a16="http://schemas.microsoft.com/office/drawing/2014/main" id="{ADDE0B9E-B975-45DE-8DAF-5DA9016F53F2}"/>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5" name="直線コネクタ 314">
          <a:extLst>
            <a:ext uri="{FF2B5EF4-FFF2-40B4-BE49-F238E27FC236}">
              <a16:creationId xmlns:a16="http://schemas.microsoft.com/office/drawing/2014/main" id="{6057AB08-E65C-4F7B-987D-7DA132E9DEA3}"/>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6" name="直線コネクタ 315">
          <a:extLst>
            <a:ext uri="{FF2B5EF4-FFF2-40B4-BE49-F238E27FC236}">
              <a16:creationId xmlns:a16="http://schemas.microsoft.com/office/drawing/2014/main" id="{5D6ECB3C-55E6-4CA5-95C0-1E0E2B02E5D8}"/>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7" name="テキスト ボックス 316">
          <a:extLst>
            <a:ext uri="{FF2B5EF4-FFF2-40B4-BE49-F238E27FC236}">
              <a16:creationId xmlns:a16="http://schemas.microsoft.com/office/drawing/2014/main" id="{24789F4B-7754-43AD-A1CA-C9BDEBE2AA0C}"/>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8" name="直線コネクタ 317">
          <a:extLst>
            <a:ext uri="{FF2B5EF4-FFF2-40B4-BE49-F238E27FC236}">
              <a16:creationId xmlns:a16="http://schemas.microsoft.com/office/drawing/2014/main" id="{A6DE0BC4-FFBB-4A77-8CD2-B24D9526B451}"/>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9" name="テキスト ボックス 318">
          <a:extLst>
            <a:ext uri="{FF2B5EF4-FFF2-40B4-BE49-F238E27FC236}">
              <a16:creationId xmlns:a16="http://schemas.microsoft.com/office/drawing/2014/main" id="{6FED08D0-9878-4EB6-A41F-03BE0580DAE1}"/>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0" name="直線コネクタ 319">
          <a:extLst>
            <a:ext uri="{FF2B5EF4-FFF2-40B4-BE49-F238E27FC236}">
              <a16:creationId xmlns:a16="http://schemas.microsoft.com/office/drawing/2014/main" id="{449FD026-9CF1-4F46-AA3B-5D9A881C90B1}"/>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1" name="テキスト ボックス 320">
          <a:extLst>
            <a:ext uri="{FF2B5EF4-FFF2-40B4-BE49-F238E27FC236}">
              <a16:creationId xmlns:a16="http://schemas.microsoft.com/office/drawing/2014/main" id="{4CDE03D4-B982-45B7-9666-6DB42E4D9D46}"/>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2" name="直線コネクタ 321">
          <a:extLst>
            <a:ext uri="{FF2B5EF4-FFF2-40B4-BE49-F238E27FC236}">
              <a16:creationId xmlns:a16="http://schemas.microsoft.com/office/drawing/2014/main" id="{D60A2A8B-5D72-4364-B379-EA7CC7D114C1}"/>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3" name="テキスト ボックス 322">
          <a:extLst>
            <a:ext uri="{FF2B5EF4-FFF2-40B4-BE49-F238E27FC236}">
              <a16:creationId xmlns:a16="http://schemas.microsoft.com/office/drawing/2014/main" id="{431AAD3C-4415-4DA9-9BD4-275B9202E211}"/>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4" name="直線コネクタ 323">
          <a:extLst>
            <a:ext uri="{FF2B5EF4-FFF2-40B4-BE49-F238E27FC236}">
              <a16:creationId xmlns:a16="http://schemas.microsoft.com/office/drawing/2014/main" id="{44A14921-3CC0-4F75-9617-D4F554F8DE83}"/>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5" name="テキスト ボックス 324">
          <a:extLst>
            <a:ext uri="{FF2B5EF4-FFF2-40B4-BE49-F238E27FC236}">
              <a16:creationId xmlns:a16="http://schemas.microsoft.com/office/drawing/2014/main" id="{B0055EEC-9487-4185-A5B6-62F8CCAF6961}"/>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6" name="直線コネクタ 325">
          <a:extLst>
            <a:ext uri="{FF2B5EF4-FFF2-40B4-BE49-F238E27FC236}">
              <a16:creationId xmlns:a16="http://schemas.microsoft.com/office/drawing/2014/main" id="{A89031DA-C69B-4820-AA0D-03C8C09D4E67}"/>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7" name="テキスト ボックス 326">
          <a:extLst>
            <a:ext uri="{FF2B5EF4-FFF2-40B4-BE49-F238E27FC236}">
              <a16:creationId xmlns:a16="http://schemas.microsoft.com/office/drawing/2014/main" id="{94DE79AD-8C1D-42B1-8B2D-38E0D4278FE6}"/>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8" name="【福祉施設】&#10;一人当たり面積グラフ枠">
          <a:extLst>
            <a:ext uri="{FF2B5EF4-FFF2-40B4-BE49-F238E27FC236}">
              <a16:creationId xmlns:a16="http://schemas.microsoft.com/office/drawing/2014/main" id="{FE56F87E-BC4C-4168-9782-589F8600BAFF}"/>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99822</xdr:rowOff>
    </xdr:from>
    <xdr:to>
      <xdr:col>54</xdr:col>
      <xdr:colOff>189865</xdr:colOff>
      <xdr:row>86</xdr:row>
      <xdr:rowOff>86868</xdr:rowOff>
    </xdr:to>
    <xdr:cxnSp macro="">
      <xdr:nvCxnSpPr>
        <xdr:cNvPr id="329" name="直線コネクタ 328">
          <a:extLst>
            <a:ext uri="{FF2B5EF4-FFF2-40B4-BE49-F238E27FC236}">
              <a16:creationId xmlns:a16="http://schemas.microsoft.com/office/drawing/2014/main" id="{2F8E7F11-BEE4-40BC-982A-4D4E545CBAFA}"/>
            </a:ext>
          </a:extLst>
        </xdr:cNvPr>
        <xdr:cNvCxnSpPr/>
      </xdr:nvCxnSpPr>
      <xdr:spPr>
        <a:xfrm flipV="1">
          <a:off x="10476865" y="13644372"/>
          <a:ext cx="0" cy="1187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90695</xdr:rowOff>
    </xdr:from>
    <xdr:ext cx="469744" cy="259045"/>
    <xdr:sp macro="" textlink="">
      <xdr:nvSpPr>
        <xdr:cNvPr id="330" name="【福祉施設】&#10;一人当たり面積最小値テキスト">
          <a:extLst>
            <a:ext uri="{FF2B5EF4-FFF2-40B4-BE49-F238E27FC236}">
              <a16:creationId xmlns:a16="http://schemas.microsoft.com/office/drawing/2014/main" id="{09AF8C98-CBFD-495B-B3B3-8C3B5CB9C299}"/>
            </a:ext>
          </a:extLst>
        </xdr:cNvPr>
        <xdr:cNvSpPr txBox="1"/>
      </xdr:nvSpPr>
      <xdr:spPr>
        <a:xfrm>
          <a:off x="10515600" y="14835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86868</xdr:rowOff>
    </xdr:from>
    <xdr:to>
      <xdr:col>55</xdr:col>
      <xdr:colOff>88900</xdr:colOff>
      <xdr:row>86</xdr:row>
      <xdr:rowOff>86868</xdr:rowOff>
    </xdr:to>
    <xdr:cxnSp macro="">
      <xdr:nvCxnSpPr>
        <xdr:cNvPr id="331" name="直線コネクタ 330">
          <a:extLst>
            <a:ext uri="{FF2B5EF4-FFF2-40B4-BE49-F238E27FC236}">
              <a16:creationId xmlns:a16="http://schemas.microsoft.com/office/drawing/2014/main" id="{CDB60CF1-CBB6-4B9F-A588-CB74E84C84E0}"/>
            </a:ext>
          </a:extLst>
        </xdr:cNvPr>
        <xdr:cNvCxnSpPr/>
      </xdr:nvCxnSpPr>
      <xdr:spPr>
        <a:xfrm>
          <a:off x="10388600" y="14831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46499</xdr:rowOff>
    </xdr:from>
    <xdr:ext cx="469744" cy="259045"/>
    <xdr:sp macro="" textlink="">
      <xdr:nvSpPr>
        <xdr:cNvPr id="332" name="【福祉施設】&#10;一人当たり面積最大値テキスト">
          <a:extLst>
            <a:ext uri="{FF2B5EF4-FFF2-40B4-BE49-F238E27FC236}">
              <a16:creationId xmlns:a16="http://schemas.microsoft.com/office/drawing/2014/main" id="{A43A0AEB-DE28-4738-82D6-6DE62BE15D59}"/>
            </a:ext>
          </a:extLst>
        </xdr:cNvPr>
        <xdr:cNvSpPr txBox="1"/>
      </xdr:nvSpPr>
      <xdr:spPr>
        <a:xfrm>
          <a:off x="10515600" y="13419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99822</xdr:rowOff>
    </xdr:from>
    <xdr:to>
      <xdr:col>55</xdr:col>
      <xdr:colOff>88900</xdr:colOff>
      <xdr:row>79</xdr:row>
      <xdr:rowOff>99822</xdr:rowOff>
    </xdr:to>
    <xdr:cxnSp macro="">
      <xdr:nvCxnSpPr>
        <xdr:cNvPr id="333" name="直線コネクタ 332">
          <a:extLst>
            <a:ext uri="{FF2B5EF4-FFF2-40B4-BE49-F238E27FC236}">
              <a16:creationId xmlns:a16="http://schemas.microsoft.com/office/drawing/2014/main" id="{73248B15-28B7-4707-A849-7608A7118E49}"/>
            </a:ext>
          </a:extLst>
        </xdr:cNvPr>
        <xdr:cNvCxnSpPr/>
      </xdr:nvCxnSpPr>
      <xdr:spPr>
        <a:xfrm>
          <a:off x="10388600" y="13644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140988</xdr:rowOff>
    </xdr:from>
    <xdr:ext cx="469744" cy="259045"/>
    <xdr:sp macro="" textlink="">
      <xdr:nvSpPr>
        <xdr:cNvPr id="334" name="【福祉施設】&#10;一人当たり面積平均値テキスト">
          <a:extLst>
            <a:ext uri="{FF2B5EF4-FFF2-40B4-BE49-F238E27FC236}">
              <a16:creationId xmlns:a16="http://schemas.microsoft.com/office/drawing/2014/main" id="{D50C9CE7-E5BA-400C-AF60-909A7D1CACA0}"/>
            </a:ext>
          </a:extLst>
        </xdr:cNvPr>
        <xdr:cNvSpPr txBox="1"/>
      </xdr:nvSpPr>
      <xdr:spPr>
        <a:xfrm>
          <a:off x="10515600" y="14542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162561</xdr:rowOff>
    </xdr:from>
    <xdr:to>
      <xdr:col>55</xdr:col>
      <xdr:colOff>50800</xdr:colOff>
      <xdr:row>85</xdr:row>
      <xdr:rowOff>92711</xdr:rowOff>
    </xdr:to>
    <xdr:sp macro="" textlink="">
      <xdr:nvSpPr>
        <xdr:cNvPr id="335" name="フローチャート: 判断 334">
          <a:extLst>
            <a:ext uri="{FF2B5EF4-FFF2-40B4-BE49-F238E27FC236}">
              <a16:creationId xmlns:a16="http://schemas.microsoft.com/office/drawing/2014/main" id="{69A89D7F-5685-490A-915B-F73B12E4B91A}"/>
            </a:ext>
          </a:extLst>
        </xdr:cNvPr>
        <xdr:cNvSpPr/>
      </xdr:nvSpPr>
      <xdr:spPr>
        <a:xfrm>
          <a:off x="10426700" y="1456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166370</xdr:rowOff>
    </xdr:from>
    <xdr:to>
      <xdr:col>50</xdr:col>
      <xdr:colOff>165100</xdr:colOff>
      <xdr:row>85</xdr:row>
      <xdr:rowOff>96520</xdr:rowOff>
    </xdr:to>
    <xdr:sp macro="" textlink="">
      <xdr:nvSpPr>
        <xdr:cNvPr id="336" name="フローチャート: 判断 335">
          <a:extLst>
            <a:ext uri="{FF2B5EF4-FFF2-40B4-BE49-F238E27FC236}">
              <a16:creationId xmlns:a16="http://schemas.microsoft.com/office/drawing/2014/main" id="{1A589CBE-7C8F-40AA-A5B2-4D973AED15D8}"/>
            </a:ext>
          </a:extLst>
        </xdr:cNvPr>
        <xdr:cNvSpPr/>
      </xdr:nvSpPr>
      <xdr:spPr>
        <a:xfrm>
          <a:off x="9588500" y="1456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78</xdr:row>
      <xdr:rowOff>97028</xdr:rowOff>
    </xdr:from>
    <xdr:to>
      <xdr:col>46</xdr:col>
      <xdr:colOff>38100</xdr:colOff>
      <xdr:row>79</xdr:row>
      <xdr:rowOff>27178</xdr:rowOff>
    </xdr:to>
    <xdr:sp macro="" textlink="">
      <xdr:nvSpPr>
        <xdr:cNvPr id="337" name="フローチャート: 判断 336">
          <a:extLst>
            <a:ext uri="{FF2B5EF4-FFF2-40B4-BE49-F238E27FC236}">
              <a16:creationId xmlns:a16="http://schemas.microsoft.com/office/drawing/2014/main" id="{745F46ED-809F-4728-B5A6-90BBA3D6DBDB}"/>
            </a:ext>
          </a:extLst>
        </xdr:cNvPr>
        <xdr:cNvSpPr/>
      </xdr:nvSpPr>
      <xdr:spPr>
        <a:xfrm>
          <a:off x="8699500" y="1347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142748</xdr:rowOff>
    </xdr:from>
    <xdr:to>
      <xdr:col>41</xdr:col>
      <xdr:colOff>101600</xdr:colOff>
      <xdr:row>85</xdr:row>
      <xdr:rowOff>72898</xdr:rowOff>
    </xdr:to>
    <xdr:sp macro="" textlink="">
      <xdr:nvSpPr>
        <xdr:cNvPr id="338" name="フローチャート: 判断 337">
          <a:extLst>
            <a:ext uri="{FF2B5EF4-FFF2-40B4-BE49-F238E27FC236}">
              <a16:creationId xmlns:a16="http://schemas.microsoft.com/office/drawing/2014/main" id="{7650ADB6-4179-49C0-9AB9-765B5A7CED80}"/>
            </a:ext>
          </a:extLst>
        </xdr:cNvPr>
        <xdr:cNvSpPr/>
      </xdr:nvSpPr>
      <xdr:spPr>
        <a:xfrm>
          <a:off x="78105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57404</xdr:rowOff>
    </xdr:from>
    <xdr:to>
      <xdr:col>36</xdr:col>
      <xdr:colOff>165100</xdr:colOff>
      <xdr:row>85</xdr:row>
      <xdr:rowOff>159004</xdr:rowOff>
    </xdr:to>
    <xdr:sp macro="" textlink="">
      <xdr:nvSpPr>
        <xdr:cNvPr id="339" name="フローチャート: 判断 338">
          <a:extLst>
            <a:ext uri="{FF2B5EF4-FFF2-40B4-BE49-F238E27FC236}">
              <a16:creationId xmlns:a16="http://schemas.microsoft.com/office/drawing/2014/main" id="{10B10CC5-A7A1-451C-9090-D69A8B9F9811}"/>
            </a:ext>
          </a:extLst>
        </xdr:cNvPr>
        <xdr:cNvSpPr/>
      </xdr:nvSpPr>
      <xdr:spPr>
        <a:xfrm>
          <a:off x="6921500" y="1463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0" name="テキスト ボックス 339">
          <a:extLst>
            <a:ext uri="{FF2B5EF4-FFF2-40B4-BE49-F238E27FC236}">
              <a16:creationId xmlns:a16="http://schemas.microsoft.com/office/drawing/2014/main" id="{0739AFA2-DB77-4956-B2D2-F8B86E4DA94C}"/>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1" name="テキスト ボックス 340">
          <a:extLst>
            <a:ext uri="{FF2B5EF4-FFF2-40B4-BE49-F238E27FC236}">
              <a16:creationId xmlns:a16="http://schemas.microsoft.com/office/drawing/2014/main" id="{C4F28D86-9EEE-43A8-A1CB-8BCBE7D7AC7D}"/>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2" name="テキスト ボックス 341">
          <a:extLst>
            <a:ext uri="{FF2B5EF4-FFF2-40B4-BE49-F238E27FC236}">
              <a16:creationId xmlns:a16="http://schemas.microsoft.com/office/drawing/2014/main" id="{E28E5DB5-1015-40C7-9968-B0C5FF3AF7B6}"/>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3" name="テキスト ボックス 342">
          <a:extLst>
            <a:ext uri="{FF2B5EF4-FFF2-40B4-BE49-F238E27FC236}">
              <a16:creationId xmlns:a16="http://schemas.microsoft.com/office/drawing/2014/main" id="{8A7E225E-FED4-4FA2-9FA1-856D9FFBACD5}"/>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4" name="テキスト ボックス 343">
          <a:extLst>
            <a:ext uri="{FF2B5EF4-FFF2-40B4-BE49-F238E27FC236}">
              <a16:creationId xmlns:a16="http://schemas.microsoft.com/office/drawing/2014/main" id="{42437680-AD9F-4087-AC41-15F206F31A8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71882</xdr:rowOff>
    </xdr:from>
    <xdr:to>
      <xdr:col>55</xdr:col>
      <xdr:colOff>50800</xdr:colOff>
      <xdr:row>84</xdr:row>
      <xdr:rowOff>2032</xdr:rowOff>
    </xdr:to>
    <xdr:sp macro="" textlink="">
      <xdr:nvSpPr>
        <xdr:cNvPr id="345" name="楕円 344">
          <a:extLst>
            <a:ext uri="{FF2B5EF4-FFF2-40B4-BE49-F238E27FC236}">
              <a16:creationId xmlns:a16="http://schemas.microsoft.com/office/drawing/2014/main" id="{4732B36E-A0F4-4F6D-ACFF-0779AE3FA036}"/>
            </a:ext>
          </a:extLst>
        </xdr:cNvPr>
        <xdr:cNvSpPr/>
      </xdr:nvSpPr>
      <xdr:spPr>
        <a:xfrm>
          <a:off x="10426700" y="1430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94759</xdr:rowOff>
    </xdr:from>
    <xdr:ext cx="469744" cy="259045"/>
    <xdr:sp macro="" textlink="">
      <xdr:nvSpPr>
        <xdr:cNvPr id="346" name="【福祉施設】&#10;一人当たり面積該当値テキスト">
          <a:extLst>
            <a:ext uri="{FF2B5EF4-FFF2-40B4-BE49-F238E27FC236}">
              <a16:creationId xmlns:a16="http://schemas.microsoft.com/office/drawing/2014/main" id="{D0A98948-BF42-4107-BDA1-E9077E24EA2B}"/>
            </a:ext>
          </a:extLst>
        </xdr:cNvPr>
        <xdr:cNvSpPr txBox="1"/>
      </xdr:nvSpPr>
      <xdr:spPr>
        <a:xfrm>
          <a:off x="10515600" y="14153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73406</xdr:rowOff>
    </xdr:from>
    <xdr:to>
      <xdr:col>50</xdr:col>
      <xdr:colOff>165100</xdr:colOff>
      <xdr:row>84</xdr:row>
      <xdr:rowOff>3556</xdr:rowOff>
    </xdr:to>
    <xdr:sp macro="" textlink="">
      <xdr:nvSpPr>
        <xdr:cNvPr id="347" name="楕円 346">
          <a:extLst>
            <a:ext uri="{FF2B5EF4-FFF2-40B4-BE49-F238E27FC236}">
              <a16:creationId xmlns:a16="http://schemas.microsoft.com/office/drawing/2014/main" id="{7C97CD5C-531E-436F-9248-F35AA1D76709}"/>
            </a:ext>
          </a:extLst>
        </xdr:cNvPr>
        <xdr:cNvSpPr/>
      </xdr:nvSpPr>
      <xdr:spPr>
        <a:xfrm>
          <a:off x="9588500" y="1430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122682</xdr:rowOff>
    </xdr:from>
    <xdr:to>
      <xdr:col>55</xdr:col>
      <xdr:colOff>0</xdr:colOff>
      <xdr:row>83</xdr:row>
      <xdr:rowOff>124206</xdr:rowOff>
    </xdr:to>
    <xdr:cxnSp macro="">
      <xdr:nvCxnSpPr>
        <xdr:cNvPr id="348" name="直線コネクタ 347">
          <a:extLst>
            <a:ext uri="{FF2B5EF4-FFF2-40B4-BE49-F238E27FC236}">
              <a16:creationId xmlns:a16="http://schemas.microsoft.com/office/drawing/2014/main" id="{191BAB0D-666E-4A11-BDA4-0BDFADE915A0}"/>
            </a:ext>
          </a:extLst>
        </xdr:cNvPr>
        <xdr:cNvCxnSpPr/>
      </xdr:nvCxnSpPr>
      <xdr:spPr>
        <a:xfrm flipV="1">
          <a:off x="9639300" y="14353032"/>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77978</xdr:rowOff>
    </xdr:from>
    <xdr:to>
      <xdr:col>46</xdr:col>
      <xdr:colOff>38100</xdr:colOff>
      <xdr:row>84</xdr:row>
      <xdr:rowOff>8128</xdr:rowOff>
    </xdr:to>
    <xdr:sp macro="" textlink="">
      <xdr:nvSpPr>
        <xdr:cNvPr id="349" name="楕円 348">
          <a:extLst>
            <a:ext uri="{FF2B5EF4-FFF2-40B4-BE49-F238E27FC236}">
              <a16:creationId xmlns:a16="http://schemas.microsoft.com/office/drawing/2014/main" id="{15143454-0686-4513-A32F-A8B24394621B}"/>
            </a:ext>
          </a:extLst>
        </xdr:cNvPr>
        <xdr:cNvSpPr/>
      </xdr:nvSpPr>
      <xdr:spPr>
        <a:xfrm>
          <a:off x="8699500" y="14308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124206</xdr:rowOff>
    </xdr:from>
    <xdr:to>
      <xdr:col>50</xdr:col>
      <xdr:colOff>114300</xdr:colOff>
      <xdr:row>83</xdr:row>
      <xdr:rowOff>128778</xdr:rowOff>
    </xdr:to>
    <xdr:cxnSp macro="">
      <xdr:nvCxnSpPr>
        <xdr:cNvPr id="350" name="直線コネクタ 349">
          <a:extLst>
            <a:ext uri="{FF2B5EF4-FFF2-40B4-BE49-F238E27FC236}">
              <a16:creationId xmlns:a16="http://schemas.microsoft.com/office/drawing/2014/main" id="{7FFEE653-D99A-4FEF-8EE0-BCEF2B9E8C29}"/>
            </a:ext>
          </a:extLst>
        </xdr:cNvPr>
        <xdr:cNvCxnSpPr/>
      </xdr:nvCxnSpPr>
      <xdr:spPr>
        <a:xfrm flipV="1">
          <a:off x="8750300" y="143545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154939</xdr:rowOff>
    </xdr:from>
    <xdr:to>
      <xdr:col>41</xdr:col>
      <xdr:colOff>101600</xdr:colOff>
      <xdr:row>85</xdr:row>
      <xdr:rowOff>85089</xdr:rowOff>
    </xdr:to>
    <xdr:sp macro="" textlink="">
      <xdr:nvSpPr>
        <xdr:cNvPr id="351" name="楕円 350">
          <a:extLst>
            <a:ext uri="{FF2B5EF4-FFF2-40B4-BE49-F238E27FC236}">
              <a16:creationId xmlns:a16="http://schemas.microsoft.com/office/drawing/2014/main" id="{B4562A65-EBC4-440B-BC6A-5DA45048AA8B}"/>
            </a:ext>
          </a:extLst>
        </xdr:cNvPr>
        <xdr:cNvSpPr/>
      </xdr:nvSpPr>
      <xdr:spPr>
        <a:xfrm>
          <a:off x="7810500" y="1455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128778</xdr:rowOff>
    </xdr:from>
    <xdr:to>
      <xdr:col>45</xdr:col>
      <xdr:colOff>177800</xdr:colOff>
      <xdr:row>85</xdr:row>
      <xdr:rowOff>34289</xdr:rowOff>
    </xdr:to>
    <xdr:cxnSp macro="">
      <xdr:nvCxnSpPr>
        <xdr:cNvPr id="352" name="直線コネクタ 351">
          <a:extLst>
            <a:ext uri="{FF2B5EF4-FFF2-40B4-BE49-F238E27FC236}">
              <a16:creationId xmlns:a16="http://schemas.microsoft.com/office/drawing/2014/main" id="{EA41F43B-02A3-4B51-8CE6-2723B1CF3908}"/>
            </a:ext>
          </a:extLst>
        </xdr:cNvPr>
        <xdr:cNvCxnSpPr/>
      </xdr:nvCxnSpPr>
      <xdr:spPr>
        <a:xfrm flipV="1">
          <a:off x="7861300" y="14359128"/>
          <a:ext cx="889000" cy="248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157987</xdr:rowOff>
    </xdr:from>
    <xdr:to>
      <xdr:col>36</xdr:col>
      <xdr:colOff>165100</xdr:colOff>
      <xdr:row>85</xdr:row>
      <xdr:rowOff>88137</xdr:rowOff>
    </xdr:to>
    <xdr:sp macro="" textlink="">
      <xdr:nvSpPr>
        <xdr:cNvPr id="353" name="楕円 352">
          <a:extLst>
            <a:ext uri="{FF2B5EF4-FFF2-40B4-BE49-F238E27FC236}">
              <a16:creationId xmlns:a16="http://schemas.microsoft.com/office/drawing/2014/main" id="{79CC91B3-78F4-430C-9A77-CB49D07238F9}"/>
            </a:ext>
          </a:extLst>
        </xdr:cNvPr>
        <xdr:cNvSpPr/>
      </xdr:nvSpPr>
      <xdr:spPr>
        <a:xfrm>
          <a:off x="6921500" y="14559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34289</xdr:rowOff>
    </xdr:from>
    <xdr:to>
      <xdr:col>41</xdr:col>
      <xdr:colOff>50800</xdr:colOff>
      <xdr:row>85</xdr:row>
      <xdr:rowOff>37337</xdr:rowOff>
    </xdr:to>
    <xdr:cxnSp macro="">
      <xdr:nvCxnSpPr>
        <xdr:cNvPr id="354" name="直線コネクタ 353">
          <a:extLst>
            <a:ext uri="{FF2B5EF4-FFF2-40B4-BE49-F238E27FC236}">
              <a16:creationId xmlns:a16="http://schemas.microsoft.com/office/drawing/2014/main" id="{982A59F2-1C59-4513-ABA1-115A0CC79314}"/>
            </a:ext>
          </a:extLst>
        </xdr:cNvPr>
        <xdr:cNvCxnSpPr/>
      </xdr:nvCxnSpPr>
      <xdr:spPr>
        <a:xfrm flipV="1">
          <a:off x="6972300" y="14607539"/>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87647</xdr:rowOff>
    </xdr:from>
    <xdr:ext cx="469744" cy="259045"/>
    <xdr:sp macro="" textlink="">
      <xdr:nvSpPr>
        <xdr:cNvPr id="355" name="n_1aveValue【福祉施設】&#10;一人当たり面積">
          <a:extLst>
            <a:ext uri="{FF2B5EF4-FFF2-40B4-BE49-F238E27FC236}">
              <a16:creationId xmlns:a16="http://schemas.microsoft.com/office/drawing/2014/main" id="{B71AF879-C3A2-4FB2-9553-96F3BC232CC2}"/>
            </a:ext>
          </a:extLst>
        </xdr:cNvPr>
        <xdr:cNvSpPr txBox="1"/>
      </xdr:nvSpPr>
      <xdr:spPr>
        <a:xfrm>
          <a:off x="9391727" y="1466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77</xdr:row>
      <xdr:rowOff>43705</xdr:rowOff>
    </xdr:from>
    <xdr:ext cx="469744" cy="259045"/>
    <xdr:sp macro="" textlink="">
      <xdr:nvSpPr>
        <xdr:cNvPr id="356" name="n_2aveValue【福祉施設】&#10;一人当たり面積">
          <a:extLst>
            <a:ext uri="{FF2B5EF4-FFF2-40B4-BE49-F238E27FC236}">
              <a16:creationId xmlns:a16="http://schemas.microsoft.com/office/drawing/2014/main" id="{B71C1311-B756-47DF-9BF7-86110A6F3E0D}"/>
            </a:ext>
          </a:extLst>
        </xdr:cNvPr>
        <xdr:cNvSpPr txBox="1"/>
      </xdr:nvSpPr>
      <xdr:spPr>
        <a:xfrm>
          <a:off x="8515427" y="132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89425</xdr:rowOff>
    </xdr:from>
    <xdr:ext cx="469744" cy="259045"/>
    <xdr:sp macro="" textlink="">
      <xdr:nvSpPr>
        <xdr:cNvPr id="357" name="n_3aveValue【福祉施設】&#10;一人当たり面積">
          <a:extLst>
            <a:ext uri="{FF2B5EF4-FFF2-40B4-BE49-F238E27FC236}">
              <a16:creationId xmlns:a16="http://schemas.microsoft.com/office/drawing/2014/main" id="{46A2A864-640C-42B0-9F0B-C4B0B835B03F}"/>
            </a:ext>
          </a:extLst>
        </xdr:cNvPr>
        <xdr:cNvSpPr txBox="1"/>
      </xdr:nvSpPr>
      <xdr:spPr>
        <a:xfrm>
          <a:off x="7626427" y="1431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150131</xdr:rowOff>
    </xdr:from>
    <xdr:ext cx="469744" cy="259045"/>
    <xdr:sp macro="" textlink="">
      <xdr:nvSpPr>
        <xdr:cNvPr id="358" name="n_4aveValue【福祉施設】&#10;一人当たり面積">
          <a:extLst>
            <a:ext uri="{FF2B5EF4-FFF2-40B4-BE49-F238E27FC236}">
              <a16:creationId xmlns:a16="http://schemas.microsoft.com/office/drawing/2014/main" id="{805E4645-973A-4F3A-8805-5651F11ED729}"/>
            </a:ext>
          </a:extLst>
        </xdr:cNvPr>
        <xdr:cNvSpPr txBox="1"/>
      </xdr:nvSpPr>
      <xdr:spPr>
        <a:xfrm>
          <a:off x="6737427" y="14723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20083</xdr:rowOff>
    </xdr:from>
    <xdr:ext cx="469744" cy="259045"/>
    <xdr:sp macro="" textlink="">
      <xdr:nvSpPr>
        <xdr:cNvPr id="359" name="n_1mainValue【福祉施設】&#10;一人当たり面積">
          <a:extLst>
            <a:ext uri="{FF2B5EF4-FFF2-40B4-BE49-F238E27FC236}">
              <a16:creationId xmlns:a16="http://schemas.microsoft.com/office/drawing/2014/main" id="{8ACB141F-B4A8-4910-AAF0-9A0AB5DB4472}"/>
            </a:ext>
          </a:extLst>
        </xdr:cNvPr>
        <xdr:cNvSpPr txBox="1"/>
      </xdr:nvSpPr>
      <xdr:spPr>
        <a:xfrm>
          <a:off x="9391727" y="14078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170705</xdr:rowOff>
    </xdr:from>
    <xdr:ext cx="469744" cy="259045"/>
    <xdr:sp macro="" textlink="">
      <xdr:nvSpPr>
        <xdr:cNvPr id="360" name="n_2mainValue【福祉施設】&#10;一人当たり面積">
          <a:extLst>
            <a:ext uri="{FF2B5EF4-FFF2-40B4-BE49-F238E27FC236}">
              <a16:creationId xmlns:a16="http://schemas.microsoft.com/office/drawing/2014/main" id="{EB684943-0234-4FC3-93BF-57BEFFDB8358}"/>
            </a:ext>
          </a:extLst>
        </xdr:cNvPr>
        <xdr:cNvSpPr txBox="1"/>
      </xdr:nvSpPr>
      <xdr:spPr>
        <a:xfrm>
          <a:off x="8515427" y="14401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76216</xdr:rowOff>
    </xdr:from>
    <xdr:ext cx="469744" cy="259045"/>
    <xdr:sp macro="" textlink="">
      <xdr:nvSpPr>
        <xdr:cNvPr id="361" name="n_3mainValue【福祉施設】&#10;一人当たり面積">
          <a:extLst>
            <a:ext uri="{FF2B5EF4-FFF2-40B4-BE49-F238E27FC236}">
              <a16:creationId xmlns:a16="http://schemas.microsoft.com/office/drawing/2014/main" id="{A4E2A5CC-0706-4078-8AA5-62083367AAF8}"/>
            </a:ext>
          </a:extLst>
        </xdr:cNvPr>
        <xdr:cNvSpPr txBox="1"/>
      </xdr:nvSpPr>
      <xdr:spPr>
        <a:xfrm>
          <a:off x="7626427" y="1464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104664</xdr:rowOff>
    </xdr:from>
    <xdr:ext cx="469744" cy="259045"/>
    <xdr:sp macro="" textlink="">
      <xdr:nvSpPr>
        <xdr:cNvPr id="362" name="n_4mainValue【福祉施設】&#10;一人当たり面積">
          <a:extLst>
            <a:ext uri="{FF2B5EF4-FFF2-40B4-BE49-F238E27FC236}">
              <a16:creationId xmlns:a16="http://schemas.microsoft.com/office/drawing/2014/main" id="{DC623117-9654-47AB-B1F0-721E081D33EC}"/>
            </a:ext>
          </a:extLst>
        </xdr:cNvPr>
        <xdr:cNvSpPr txBox="1"/>
      </xdr:nvSpPr>
      <xdr:spPr>
        <a:xfrm>
          <a:off x="6737427" y="14335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3" name="正方形/長方形 362">
          <a:extLst>
            <a:ext uri="{FF2B5EF4-FFF2-40B4-BE49-F238E27FC236}">
              <a16:creationId xmlns:a16="http://schemas.microsoft.com/office/drawing/2014/main" id="{246C97F3-A869-447A-8D13-3B9CCAD51874}"/>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4" name="正方形/長方形 363">
          <a:extLst>
            <a:ext uri="{FF2B5EF4-FFF2-40B4-BE49-F238E27FC236}">
              <a16:creationId xmlns:a16="http://schemas.microsoft.com/office/drawing/2014/main" id="{7D38FB21-D0D1-4A3E-A155-472C0E83311F}"/>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5" name="正方形/長方形 364">
          <a:extLst>
            <a:ext uri="{FF2B5EF4-FFF2-40B4-BE49-F238E27FC236}">
              <a16:creationId xmlns:a16="http://schemas.microsoft.com/office/drawing/2014/main" id="{F15D8A95-DD34-4221-BBD3-AB53ACC21C58}"/>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6" name="正方形/長方形 365">
          <a:extLst>
            <a:ext uri="{FF2B5EF4-FFF2-40B4-BE49-F238E27FC236}">
              <a16:creationId xmlns:a16="http://schemas.microsoft.com/office/drawing/2014/main" id="{B3319AC2-5605-40CB-8596-F16B24C0CB2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7" name="正方形/長方形 366">
          <a:extLst>
            <a:ext uri="{FF2B5EF4-FFF2-40B4-BE49-F238E27FC236}">
              <a16:creationId xmlns:a16="http://schemas.microsoft.com/office/drawing/2014/main" id="{B95CB651-BF01-4063-8EAF-1EFFDC30D94B}"/>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8" name="正方形/長方形 367">
          <a:extLst>
            <a:ext uri="{FF2B5EF4-FFF2-40B4-BE49-F238E27FC236}">
              <a16:creationId xmlns:a16="http://schemas.microsoft.com/office/drawing/2014/main" id="{162C6D7E-DD5A-47BF-BBF8-5E252BF25857}"/>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9" name="正方形/長方形 368">
          <a:extLst>
            <a:ext uri="{FF2B5EF4-FFF2-40B4-BE49-F238E27FC236}">
              <a16:creationId xmlns:a16="http://schemas.microsoft.com/office/drawing/2014/main" id="{BC5D4E66-C46A-4A56-9DC4-50D9213EB643}"/>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0" name="正方形/長方形 369">
          <a:extLst>
            <a:ext uri="{FF2B5EF4-FFF2-40B4-BE49-F238E27FC236}">
              <a16:creationId xmlns:a16="http://schemas.microsoft.com/office/drawing/2014/main" id="{CF98BD91-7033-4E9B-8750-74A039EC211C}"/>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71" name="正方形/長方形 370">
          <a:extLst>
            <a:ext uri="{FF2B5EF4-FFF2-40B4-BE49-F238E27FC236}">
              <a16:creationId xmlns:a16="http://schemas.microsoft.com/office/drawing/2014/main" id="{D939BDE8-F6C7-49F3-B46F-91BFD7029015}"/>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2" name="正方形/長方形 371">
          <a:extLst>
            <a:ext uri="{FF2B5EF4-FFF2-40B4-BE49-F238E27FC236}">
              <a16:creationId xmlns:a16="http://schemas.microsoft.com/office/drawing/2014/main" id="{778F8AD6-9988-4013-8531-A89F331692C4}"/>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3" name="正方形/長方形 372">
          <a:extLst>
            <a:ext uri="{FF2B5EF4-FFF2-40B4-BE49-F238E27FC236}">
              <a16:creationId xmlns:a16="http://schemas.microsoft.com/office/drawing/2014/main" id="{275F8698-34DB-4324-BB23-D7FB127EEBF5}"/>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4" name="正方形/長方形 373">
          <a:extLst>
            <a:ext uri="{FF2B5EF4-FFF2-40B4-BE49-F238E27FC236}">
              <a16:creationId xmlns:a16="http://schemas.microsoft.com/office/drawing/2014/main" id="{7F90AEDE-6093-4D9F-A17D-CCCB5B2173C5}"/>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5" name="正方形/長方形 374">
          <a:extLst>
            <a:ext uri="{FF2B5EF4-FFF2-40B4-BE49-F238E27FC236}">
              <a16:creationId xmlns:a16="http://schemas.microsoft.com/office/drawing/2014/main" id="{E8FC8CEB-9E3D-427C-BD1B-6A01DC4DDAF4}"/>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6" name="正方形/長方形 375">
          <a:extLst>
            <a:ext uri="{FF2B5EF4-FFF2-40B4-BE49-F238E27FC236}">
              <a16:creationId xmlns:a16="http://schemas.microsoft.com/office/drawing/2014/main" id="{D8532C79-69A1-4CF6-8A81-05BE2CC9631E}"/>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7" name="正方形/長方形 376">
          <a:extLst>
            <a:ext uri="{FF2B5EF4-FFF2-40B4-BE49-F238E27FC236}">
              <a16:creationId xmlns:a16="http://schemas.microsoft.com/office/drawing/2014/main" id="{86324D3C-3656-48A0-9FA7-104C7940DC6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8" name="正方形/長方形 377">
          <a:extLst>
            <a:ext uri="{FF2B5EF4-FFF2-40B4-BE49-F238E27FC236}">
              <a16:creationId xmlns:a16="http://schemas.microsoft.com/office/drawing/2014/main" id="{F5AA305F-C62C-4EAB-9605-D6211385F017}"/>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9" name="正方形/長方形 378">
          <a:extLst>
            <a:ext uri="{FF2B5EF4-FFF2-40B4-BE49-F238E27FC236}">
              <a16:creationId xmlns:a16="http://schemas.microsoft.com/office/drawing/2014/main" id="{C605470A-5E78-4D77-9262-D9C44EC6A56E}"/>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0" name="正方形/長方形 379">
          <a:extLst>
            <a:ext uri="{FF2B5EF4-FFF2-40B4-BE49-F238E27FC236}">
              <a16:creationId xmlns:a16="http://schemas.microsoft.com/office/drawing/2014/main" id="{E490719B-63B7-463B-AB78-92F31A38CC55}"/>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1" name="正方形/長方形 380">
          <a:extLst>
            <a:ext uri="{FF2B5EF4-FFF2-40B4-BE49-F238E27FC236}">
              <a16:creationId xmlns:a16="http://schemas.microsoft.com/office/drawing/2014/main" id="{B785511E-5F05-40B8-81E3-C444D5006C2D}"/>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2" name="正方形/長方形 381">
          <a:extLst>
            <a:ext uri="{FF2B5EF4-FFF2-40B4-BE49-F238E27FC236}">
              <a16:creationId xmlns:a16="http://schemas.microsoft.com/office/drawing/2014/main" id="{120E34D5-41E6-4E6C-8CCC-E11CBB8CB083}"/>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3" name="正方形/長方形 382">
          <a:extLst>
            <a:ext uri="{FF2B5EF4-FFF2-40B4-BE49-F238E27FC236}">
              <a16:creationId xmlns:a16="http://schemas.microsoft.com/office/drawing/2014/main" id="{71BC95E2-F46A-402B-B17F-74B0C3A53CC8}"/>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4" name="正方形/長方形 383">
          <a:extLst>
            <a:ext uri="{FF2B5EF4-FFF2-40B4-BE49-F238E27FC236}">
              <a16:creationId xmlns:a16="http://schemas.microsoft.com/office/drawing/2014/main" id="{FB2C7348-9CE9-4C78-9462-3BBAB9508246}"/>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5" name="正方形/長方形 384">
          <a:extLst>
            <a:ext uri="{FF2B5EF4-FFF2-40B4-BE49-F238E27FC236}">
              <a16:creationId xmlns:a16="http://schemas.microsoft.com/office/drawing/2014/main" id="{BEC7E3A1-EA32-4DD7-898C-21DFCAE8719B}"/>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6" name="正方形/長方形 385">
          <a:extLst>
            <a:ext uri="{FF2B5EF4-FFF2-40B4-BE49-F238E27FC236}">
              <a16:creationId xmlns:a16="http://schemas.microsoft.com/office/drawing/2014/main" id="{5BDC83E5-BBC2-4213-A631-C47264F98B8A}"/>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7" name="テキスト ボックス 386">
          <a:extLst>
            <a:ext uri="{FF2B5EF4-FFF2-40B4-BE49-F238E27FC236}">
              <a16:creationId xmlns:a16="http://schemas.microsoft.com/office/drawing/2014/main" id="{386F4A41-66F2-4624-94A5-6685E88D97E4}"/>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8" name="直線コネクタ 387">
          <a:extLst>
            <a:ext uri="{FF2B5EF4-FFF2-40B4-BE49-F238E27FC236}">
              <a16:creationId xmlns:a16="http://schemas.microsoft.com/office/drawing/2014/main" id="{AB4AFF89-DF10-4DFD-9B7F-8F5AA7E395E1}"/>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9" name="テキスト ボックス 388">
          <a:extLst>
            <a:ext uri="{FF2B5EF4-FFF2-40B4-BE49-F238E27FC236}">
              <a16:creationId xmlns:a16="http://schemas.microsoft.com/office/drawing/2014/main" id="{1891523D-6DFD-401E-9615-56C1D7DA196E}"/>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90" name="直線コネクタ 389">
          <a:extLst>
            <a:ext uri="{FF2B5EF4-FFF2-40B4-BE49-F238E27FC236}">
              <a16:creationId xmlns:a16="http://schemas.microsoft.com/office/drawing/2014/main" id="{DF248C0E-94DB-4DCD-BA4F-0271F6578CF9}"/>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91" name="テキスト ボックス 390">
          <a:extLst>
            <a:ext uri="{FF2B5EF4-FFF2-40B4-BE49-F238E27FC236}">
              <a16:creationId xmlns:a16="http://schemas.microsoft.com/office/drawing/2014/main" id="{27290016-C3F7-49EC-9FCD-673167741F9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92" name="直線コネクタ 391">
          <a:extLst>
            <a:ext uri="{FF2B5EF4-FFF2-40B4-BE49-F238E27FC236}">
              <a16:creationId xmlns:a16="http://schemas.microsoft.com/office/drawing/2014/main" id="{86F375E9-24C0-4EAA-A04F-9427B600498B}"/>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93" name="テキスト ボックス 392">
          <a:extLst>
            <a:ext uri="{FF2B5EF4-FFF2-40B4-BE49-F238E27FC236}">
              <a16:creationId xmlns:a16="http://schemas.microsoft.com/office/drawing/2014/main" id="{5E4E8C11-DFC9-42A0-B38E-E5006F1FF6BD}"/>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94" name="直線コネクタ 393">
          <a:extLst>
            <a:ext uri="{FF2B5EF4-FFF2-40B4-BE49-F238E27FC236}">
              <a16:creationId xmlns:a16="http://schemas.microsoft.com/office/drawing/2014/main" id="{60611B54-3B4D-46A4-8B58-61AEF046E07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95" name="テキスト ボックス 394">
          <a:extLst>
            <a:ext uri="{FF2B5EF4-FFF2-40B4-BE49-F238E27FC236}">
              <a16:creationId xmlns:a16="http://schemas.microsoft.com/office/drawing/2014/main" id="{E90E4843-F5D4-4E61-8E71-C30CC65DAEF3}"/>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96" name="直線コネクタ 395">
          <a:extLst>
            <a:ext uri="{FF2B5EF4-FFF2-40B4-BE49-F238E27FC236}">
              <a16:creationId xmlns:a16="http://schemas.microsoft.com/office/drawing/2014/main" id="{F3CD66D2-C9F5-4C25-B586-57D9F2A07EB4}"/>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97" name="テキスト ボックス 396">
          <a:extLst>
            <a:ext uri="{FF2B5EF4-FFF2-40B4-BE49-F238E27FC236}">
              <a16:creationId xmlns:a16="http://schemas.microsoft.com/office/drawing/2014/main" id="{A61E0505-C32C-4C8B-B8E2-4D1DC05D89EC}"/>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98" name="直線コネクタ 397">
          <a:extLst>
            <a:ext uri="{FF2B5EF4-FFF2-40B4-BE49-F238E27FC236}">
              <a16:creationId xmlns:a16="http://schemas.microsoft.com/office/drawing/2014/main" id="{6CDD5D0A-EF06-4E21-810D-8F14C632462E}"/>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99" name="テキスト ボックス 398">
          <a:extLst>
            <a:ext uri="{FF2B5EF4-FFF2-40B4-BE49-F238E27FC236}">
              <a16:creationId xmlns:a16="http://schemas.microsoft.com/office/drawing/2014/main" id="{FA47318E-0F8D-4B2F-9B63-F422590D4859}"/>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00" name="直線コネクタ 399">
          <a:extLst>
            <a:ext uri="{FF2B5EF4-FFF2-40B4-BE49-F238E27FC236}">
              <a16:creationId xmlns:a16="http://schemas.microsoft.com/office/drawing/2014/main" id="{93AD8310-0910-4F65-BA59-5078C61AF653}"/>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01" name="テキスト ボックス 400">
          <a:extLst>
            <a:ext uri="{FF2B5EF4-FFF2-40B4-BE49-F238E27FC236}">
              <a16:creationId xmlns:a16="http://schemas.microsoft.com/office/drawing/2014/main" id="{5A665DA7-CB38-435B-9B4F-C3952CFB7013}"/>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2" name="直線コネクタ 401">
          <a:extLst>
            <a:ext uri="{FF2B5EF4-FFF2-40B4-BE49-F238E27FC236}">
              <a16:creationId xmlns:a16="http://schemas.microsoft.com/office/drawing/2014/main" id="{4CAA918A-5E7C-4287-9E25-A3A4416A3ED4}"/>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03" name="【一般廃棄物処理施設】&#10;有形固定資産減価償却率グラフ枠">
          <a:extLst>
            <a:ext uri="{FF2B5EF4-FFF2-40B4-BE49-F238E27FC236}">
              <a16:creationId xmlns:a16="http://schemas.microsoft.com/office/drawing/2014/main" id="{CC18F6E1-A669-42B8-A181-1CD93DD0A7E2}"/>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4354</xdr:rowOff>
    </xdr:from>
    <xdr:to>
      <xdr:col>85</xdr:col>
      <xdr:colOff>126364</xdr:colOff>
      <xdr:row>42</xdr:row>
      <xdr:rowOff>92528</xdr:rowOff>
    </xdr:to>
    <xdr:cxnSp macro="">
      <xdr:nvCxnSpPr>
        <xdr:cNvPr id="404" name="直線コネクタ 403">
          <a:extLst>
            <a:ext uri="{FF2B5EF4-FFF2-40B4-BE49-F238E27FC236}">
              <a16:creationId xmlns:a16="http://schemas.microsoft.com/office/drawing/2014/main" id="{C7656ED2-8DDC-4C87-AD05-268374261F28}"/>
            </a:ext>
          </a:extLst>
        </xdr:cNvPr>
        <xdr:cNvCxnSpPr/>
      </xdr:nvCxnSpPr>
      <xdr:spPr>
        <a:xfrm flipV="1">
          <a:off x="16318864" y="5833654"/>
          <a:ext cx="0" cy="145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05" name="【一般廃棄物処理施設】&#10;有形固定資産減価償却率最小値テキスト">
          <a:extLst>
            <a:ext uri="{FF2B5EF4-FFF2-40B4-BE49-F238E27FC236}">
              <a16:creationId xmlns:a16="http://schemas.microsoft.com/office/drawing/2014/main" id="{7F208851-5341-4CA9-A2AF-946AACF6210A}"/>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06" name="直線コネクタ 405">
          <a:extLst>
            <a:ext uri="{FF2B5EF4-FFF2-40B4-BE49-F238E27FC236}">
              <a16:creationId xmlns:a16="http://schemas.microsoft.com/office/drawing/2014/main" id="{812BC6B3-0737-4A0F-AFA0-1A571E143D3E}"/>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122481</xdr:rowOff>
    </xdr:from>
    <xdr:ext cx="405111" cy="259045"/>
    <xdr:sp macro="" textlink="">
      <xdr:nvSpPr>
        <xdr:cNvPr id="407" name="【一般廃棄物処理施設】&#10;有形固定資産減価償却率最大値テキスト">
          <a:extLst>
            <a:ext uri="{FF2B5EF4-FFF2-40B4-BE49-F238E27FC236}">
              <a16:creationId xmlns:a16="http://schemas.microsoft.com/office/drawing/2014/main" id="{AA5950D8-06C1-4EBA-8850-8C28B17C3CAA}"/>
            </a:ext>
          </a:extLst>
        </xdr:cNvPr>
        <xdr:cNvSpPr txBox="1"/>
      </xdr:nvSpPr>
      <xdr:spPr>
        <a:xfrm>
          <a:off x="16357600" y="5608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4354</xdr:rowOff>
    </xdr:from>
    <xdr:to>
      <xdr:col>86</xdr:col>
      <xdr:colOff>25400</xdr:colOff>
      <xdr:row>34</xdr:row>
      <xdr:rowOff>4354</xdr:rowOff>
    </xdr:to>
    <xdr:cxnSp macro="">
      <xdr:nvCxnSpPr>
        <xdr:cNvPr id="408" name="直線コネクタ 407">
          <a:extLst>
            <a:ext uri="{FF2B5EF4-FFF2-40B4-BE49-F238E27FC236}">
              <a16:creationId xmlns:a16="http://schemas.microsoft.com/office/drawing/2014/main" id="{EB58451F-9677-49A6-9684-4DECC931A391}"/>
            </a:ext>
          </a:extLst>
        </xdr:cNvPr>
        <xdr:cNvCxnSpPr/>
      </xdr:nvCxnSpPr>
      <xdr:spPr>
        <a:xfrm>
          <a:off x="16230600" y="5833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52812</xdr:rowOff>
    </xdr:from>
    <xdr:ext cx="405111" cy="259045"/>
    <xdr:sp macro="" textlink="">
      <xdr:nvSpPr>
        <xdr:cNvPr id="409" name="【一般廃棄物処理施設】&#10;有形固定資産減価償却率平均値テキスト">
          <a:extLst>
            <a:ext uri="{FF2B5EF4-FFF2-40B4-BE49-F238E27FC236}">
              <a16:creationId xmlns:a16="http://schemas.microsoft.com/office/drawing/2014/main" id="{6BC75B79-2FDA-46CE-BEE6-B8783000BD83}"/>
            </a:ext>
          </a:extLst>
        </xdr:cNvPr>
        <xdr:cNvSpPr txBox="1"/>
      </xdr:nvSpPr>
      <xdr:spPr>
        <a:xfrm>
          <a:off x="16357600" y="65679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74385</xdr:rowOff>
    </xdr:from>
    <xdr:to>
      <xdr:col>85</xdr:col>
      <xdr:colOff>177800</xdr:colOff>
      <xdr:row>39</xdr:row>
      <xdr:rowOff>4535</xdr:rowOff>
    </xdr:to>
    <xdr:sp macro="" textlink="">
      <xdr:nvSpPr>
        <xdr:cNvPr id="410" name="フローチャート: 判断 409">
          <a:extLst>
            <a:ext uri="{FF2B5EF4-FFF2-40B4-BE49-F238E27FC236}">
              <a16:creationId xmlns:a16="http://schemas.microsoft.com/office/drawing/2014/main" id="{6425D963-31B8-4C23-A858-43CCDE4C7DF8}"/>
            </a:ext>
          </a:extLst>
        </xdr:cNvPr>
        <xdr:cNvSpPr/>
      </xdr:nvSpPr>
      <xdr:spPr>
        <a:xfrm>
          <a:off x="16268700" y="658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90715</xdr:rowOff>
    </xdr:from>
    <xdr:to>
      <xdr:col>81</xdr:col>
      <xdr:colOff>101600</xdr:colOff>
      <xdr:row>39</xdr:row>
      <xdr:rowOff>20865</xdr:rowOff>
    </xdr:to>
    <xdr:sp macro="" textlink="">
      <xdr:nvSpPr>
        <xdr:cNvPr id="411" name="フローチャート: 判断 410">
          <a:extLst>
            <a:ext uri="{FF2B5EF4-FFF2-40B4-BE49-F238E27FC236}">
              <a16:creationId xmlns:a16="http://schemas.microsoft.com/office/drawing/2014/main" id="{D8DE67B2-493D-4E34-BFCD-C2D2CAC4EF09}"/>
            </a:ext>
          </a:extLst>
        </xdr:cNvPr>
        <xdr:cNvSpPr/>
      </xdr:nvSpPr>
      <xdr:spPr>
        <a:xfrm>
          <a:off x="15430500" y="66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5806</xdr:rowOff>
    </xdr:from>
    <xdr:to>
      <xdr:col>76</xdr:col>
      <xdr:colOff>165100</xdr:colOff>
      <xdr:row>38</xdr:row>
      <xdr:rowOff>107406</xdr:rowOff>
    </xdr:to>
    <xdr:sp macro="" textlink="">
      <xdr:nvSpPr>
        <xdr:cNvPr id="412" name="フローチャート: 判断 411">
          <a:extLst>
            <a:ext uri="{FF2B5EF4-FFF2-40B4-BE49-F238E27FC236}">
              <a16:creationId xmlns:a16="http://schemas.microsoft.com/office/drawing/2014/main" id="{8E914523-FE75-4608-9BAA-F645EF8EAD92}"/>
            </a:ext>
          </a:extLst>
        </xdr:cNvPr>
        <xdr:cNvSpPr/>
      </xdr:nvSpPr>
      <xdr:spPr>
        <a:xfrm>
          <a:off x="14541500" y="652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4173</xdr:rowOff>
    </xdr:from>
    <xdr:to>
      <xdr:col>72</xdr:col>
      <xdr:colOff>38100</xdr:colOff>
      <xdr:row>38</xdr:row>
      <xdr:rowOff>105773</xdr:rowOff>
    </xdr:to>
    <xdr:sp macro="" textlink="">
      <xdr:nvSpPr>
        <xdr:cNvPr id="413" name="フローチャート: 判断 412">
          <a:extLst>
            <a:ext uri="{FF2B5EF4-FFF2-40B4-BE49-F238E27FC236}">
              <a16:creationId xmlns:a16="http://schemas.microsoft.com/office/drawing/2014/main" id="{FE18A586-8928-4C13-B58C-A337D5585EA7}"/>
            </a:ext>
          </a:extLst>
        </xdr:cNvPr>
        <xdr:cNvSpPr/>
      </xdr:nvSpPr>
      <xdr:spPr>
        <a:xfrm>
          <a:off x="13652500" y="651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164193</xdr:rowOff>
    </xdr:from>
    <xdr:to>
      <xdr:col>67</xdr:col>
      <xdr:colOff>101600</xdr:colOff>
      <xdr:row>39</xdr:row>
      <xdr:rowOff>94343</xdr:rowOff>
    </xdr:to>
    <xdr:sp macro="" textlink="">
      <xdr:nvSpPr>
        <xdr:cNvPr id="414" name="フローチャート: 判断 413">
          <a:extLst>
            <a:ext uri="{FF2B5EF4-FFF2-40B4-BE49-F238E27FC236}">
              <a16:creationId xmlns:a16="http://schemas.microsoft.com/office/drawing/2014/main" id="{0D4F9968-ED1E-46D3-AB00-0E5259BE33D9}"/>
            </a:ext>
          </a:extLst>
        </xdr:cNvPr>
        <xdr:cNvSpPr/>
      </xdr:nvSpPr>
      <xdr:spPr>
        <a:xfrm>
          <a:off x="12763500" y="667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5" name="テキスト ボックス 414">
          <a:extLst>
            <a:ext uri="{FF2B5EF4-FFF2-40B4-BE49-F238E27FC236}">
              <a16:creationId xmlns:a16="http://schemas.microsoft.com/office/drawing/2014/main" id="{9B1D7CDD-2393-442F-9D3D-9A1FF6635075}"/>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6" name="テキスト ボックス 415">
          <a:extLst>
            <a:ext uri="{FF2B5EF4-FFF2-40B4-BE49-F238E27FC236}">
              <a16:creationId xmlns:a16="http://schemas.microsoft.com/office/drawing/2014/main" id="{311F6181-9212-4F9A-A3A9-F4546F9B70CA}"/>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7" name="テキスト ボックス 416">
          <a:extLst>
            <a:ext uri="{FF2B5EF4-FFF2-40B4-BE49-F238E27FC236}">
              <a16:creationId xmlns:a16="http://schemas.microsoft.com/office/drawing/2014/main" id="{D4062A3B-B649-4258-B13C-897EF62B773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8" name="テキスト ボックス 417">
          <a:extLst>
            <a:ext uri="{FF2B5EF4-FFF2-40B4-BE49-F238E27FC236}">
              <a16:creationId xmlns:a16="http://schemas.microsoft.com/office/drawing/2014/main" id="{9E51F14C-6CE5-4DE2-A4BA-E3E5C59CA2B3}"/>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9" name="テキスト ボックス 418">
          <a:extLst>
            <a:ext uri="{FF2B5EF4-FFF2-40B4-BE49-F238E27FC236}">
              <a16:creationId xmlns:a16="http://schemas.microsoft.com/office/drawing/2014/main" id="{82F758A9-AC7B-4CDA-BA32-911BF3DF7C7F}"/>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149497</xdr:rowOff>
    </xdr:from>
    <xdr:to>
      <xdr:col>85</xdr:col>
      <xdr:colOff>177800</xdr:colOff>
      <xdr:row>34</xdr:row>
      <xdr:rowOff>79647</xdr:rowOff>
    </xdr:to>
    <xdr:sp macro="" textlink="">
      <xdr:nvSpPr>
        <xdr:cNvPr id="420" name="楕円 419">
          <a:extLst>
            <a:ext uri="{FF2B5EF4-FFF2-40B4-BE49-F238E27FC236}">
              <a16:creationId xmlns:a16="http://schemas.microsoft.com/office/drawing/2014/main" id="{E6B634B8-C609-4819-B6AE-E384692DE9C6}"/>
            </a:ext>
          </a:extLst>
        </xdr:cNvPr>
        <xdr:cNvSpPr/>
      </xdr:nvSpPr>
      <xdr:spPr>
        <a:xfrm>
          <a:off x="16268700" y="5807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78031</xdr:rowOff>
    </xdr:from>
    <xdr:ext cx="405111" cy="259045"/>
    <xdr:sp macro="" textlink="">
      <xdr:nvSpPr>
        <xdr:cNvPr id="421" name="【一般廃棄物処理施設】&#10;有形固定資産減価償却率該当値テキスト">
          <a:extLst>
            <a:ext uri="{FF2B5EF4-FFF2-40B4-BE49-F238E27FC236}">
              <a16:creationId xmlns:a16="http://schemas.microsoft.com/office/drawing/2014/main" id="{E7AB2063-3E78-44B8-BAA4-BA2D7CE659BC}"/>
            </a:ext>
          </a:extLst>
        </xdr:cNvPr>
        <xdr:cNvSpPr txBox="1"/>
      </xdr:nvSpPr>
      <xdr:spPr>
        <a:xfrm>
          <a:off x="16357600" y="5735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100511</xdr:rowOff>
    </xdr:from>
    <xdr:to>
      <xdr:col>81</xdr:col>
      <xdr:colOff>101600</xdr:colOff>
      <xdr:row>34</xdr:row>
      <xdr:rowOff>30661</xdr:rowOff>
    </xdr:to>
    <xdr:sp macro="" textlink="">
      <xdr:nvSpPr>
        <xdr:cNvPr id="422" name="楕円 421">
          <a:extLst>
            <a:ext uri="{FF2B5EF4-FFF2-40B4-BE49-F238E27FC236}">
              <a16:creationId xmlns:a16="http://schemas.microsoft.com/office/drawing/2014/main" id="{0EE67D5B-644E-47D9-9CEB-0E55B89146FB}"/>
            </a:ext>
          </a:extLst>
        </xdr:cNvPr>
        <xdr:cNvSpPr/>
      </xdr:nvSpPr>
      <xdr:spPr>
        <a:xfrm>
          <a:off x="15430500" y="575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151311</xdr:rowOff>
    </xdr:from>
    <xdr:to>
      <xdr:col>85</xdr:col>
      <xdr:colOff>127000</xdr:colOff>
      <xdr:row>34</xdr:row>
      <xdr:rowOff>28847</xdr:rowOff>
    </xdr:to>
    <xdr:cxnSp macro="">
      <xdr:nvCxnSpPr>
        <xdr:cNvPr id="423" name="直線コネクタ 422">
          <a:extLst>
            <a:ext uri="{FF2B5EF4-FFF2-40B4-BE49-F238E27FC236}">
              <a16:creationId xmlns:a16="http://schemas.microsoft.com/office/drawing/2014/main" id="{29CB4C07-034D-4C7B-994D-8AA011C14155}"/>
            </a:ext>
          </a:extLst>
        </xdr:cNvPr>
        <xdr:cNvCxnSpPr/>
      </xdr:nvCxnSpPr>
      <xdr:spPr>
        <a:xfrm>
          <a:off x="15481300" y="5809161"/>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51526</xdr:rowOff>
    </xdr:from>
    <xdr:to>
      <xdr:col>76</xdr:col>
      <xdr:colOff>165100</xdr:colOff>
      <xdr:row>33</xdr:row>
      <xdr:rowOff>153126</xdr:rowOff>
    </xdr:to>
    <xdr:sp macro="" textlink="">
      <xdr:nvSpPr>
        <xdr:cNvPr id="424" name="楕円 423">
          <a:extLst>
            <a:ext uri="{FF2B5EF4-FFF2-40B4-BE49-F238E27FC236}">
              <a16:creationId xmlns:a16="http://schemas.microsoft.com/office/drawing/2014/main" id="{2AC3F2A7-94D9-463D-9EED-E03CF27FAB6E}"/>
            </a:ext>
          </a:extLst>
        </xdr:cNvPr>
        <xdr:cNvSpPr/>
      </xdr:nvSpPr>
      <xdr:spPr>
        <a:xfrm>
          <a:off x="14541500" y="5709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102326</xdr:rowOff>
    </xdr:from>
    <xdr:to>
      <xdr:col>81</xdr:col>
      <xdr:colOff>50800</xdr:colOff>
      <xdr:row>33</xdr:row>
      <xdr:rowOff>151311</xdr:rowOff>
    </xdr:to>
    <xdr:cxnSp macro="">
      <xdr:nvCxnSpPr>
        <xdr:cNvPr id="425" name="直線コネクタ 424">
          <a:extLst>
            <a:ext uri="{FF2B5EF4-FFF2-40B4-BE49-F238E27FC236}">
              <a16:creationId xmlns:a16="http://schemas.microsoft.com/office/drawing/2014/main" id="{31C260E2-3911-40DE-A351-DBC7E9A991CD}"/>
            </a:ext>
          </a:extLst>
        </xdr:cNvPr>
        <xdr:cNvCxnSpPr/>
      </xdr:nvCxnSpPr>
      <xdr:spPr>
        <a:xfrm>
          <a:off x="14592300" y="5760176"/>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11992</xdr:rowOff>
    </xdr:from>
    <xdr:ext cx="405111" cy="259045"/>
    <xdr:sp macro="" textlink="">
      <xdr:nvSpPr>
        <xdr:cNvPr id="426" name="n_1aveValue【一般廃棄物処理施設】&#10;有形固定資産減価償却率">
          <a:extLst>
            <a:ext uri="{FF2B5EF4-FFF2-40B4-BE49-F238E27FC236}">
              <a16:creationId xmlns:a16="http://schemas.microsoft.com/office/drawing/2014/main" id="{07C8EDFA-95E6-4BD5-9A2A-01E55786AC49}"/>
            </a:ext>
          </a:extLst>
        </xdr:cNvPr>
        <xdr:cNvSpPr txBox="1"/>
      </xdr:nvSpPr>
      <xdr:spPr>
        <a:xfrm>
          <a:off x="15266044" y="669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98533</xdr:rowOff>
    </xdr:from>
    <xdr:ext cx="405111" cy="259045"/>
    <xdr:sp macro="" textlink="">
      <xdr:nvSpPr>
        <xdr:cNvPr id="427" name="n_2aveValue【一般廃棄物処理施設】&#10;有形固定資産減価償却率">
          <a:extLst>
            <a:ext uri="{FF2B5EF4-FFF2-40B4-BE49-F238E27FC236}">
              <a16:creationId xmlns:a16="http://schemas.microsoft.com/office/drawing/2014/main" id="{C6E8C854-B464-4166-9512-5849143E9DF9}"/>
            </a:ext>
          </a:extLst>
        </xdr:cNvPr>
        <xdr:cNvSpPr txBox="1"/>
      </xdr:nvSpPr>
      <xdr:spPr>
        <a:xfrm>
          <a:off x="14389744" y="661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122300</xdr:rowOff>
    </xdr:from>
    <xdr:ext cx="405111" cy="259045"/>
    <xdr:sp macro="" textlink="">
      <xdr:nvSpPr>
        <xdr:cNvPr id="428" name="n_3aveValue【一般廃棄物処理施設】&#10;有形固定資産減価償却率">
          <a:extLst>
            <a:ext uri="{FF2B5EF4-FFF2-40B4-BE49-F238E27FC236}">
              <a16:creationId xmlns:a16="http://schemas.microsoft.com/office/drawing/2014/main" id="{1C4814A8-DFD4-4660-B54B-E5FCE435EB1B}"/>
            </a:ext>
          </a:extLst>
        </xdr:cNvPr>
        <xdr:cNvSpPr txBox="1"/>
      </xdr:nvSpPr>
      <xdr:spPr>
        <a:xfrm>
          <a:off x="13500744" y="629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110870</xdr:rowOff>
    </xdr:from>
    <xdr:ext cx="405111" cy="259045"/>
    <xdr:sp macro="" textlink="">
      <xdr:nvSpPr>
        <xdr:cNvPr id="429" name="n_4aveValue【一般廃棄物処理施設】&#10;有形固定資産減価償却率">
          <a:extLst>
            <a:ext uri="{FF2B5EF4-FFF2-40B4-BE49-F238E27FC236}">
              <a16:creationId xmlns:a16="http://schemas.microsoft.com/office/drawing/2014/main" id="{888A731B-8AE5-40B1-9F50-0CE346CDFD40}"/>
            </a:ext>
          </a:extLst>
        </xdr:cNvPr>
        <xdr:cNvSpPr txBox="1"/>
      </xdr:nvSpPr>
      <xdr:spPr>
        <a:xfrm>
          <a:off x="12611744" y="64545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32</xdr:row>
      <xdr:rowOff>47188</xdr:rowOff>
    </xdr:from>
    <xdr:ext cx="340478" cy="259045"/>
    <xdr:sp macro="" textlink="">
      <xdr:nvSpPr>
        <xdr:cNvPr id="430" name="n_1mainValue【一般廃棄物処理施設】&#10;有形固定資産減価償却率">
          <a:extLst>
            <a:ext uri="{FF2B5EF4-FFF2-40B4-BE49-F238E27FC236}">
              <a16:creationId xmlns:a16="http://schemas.microsoft.com/office/drawing/2014/main" id="{3F04197E-DA46-4FD5-B8B5-6A9C62B2D6B7}"/>
            </a:ext>
          </a:extLst>
        </xdr:cNvPr>
        <xdr:cNvSpPr txBox="1"/>
      </xdr:nvSpPr>
      <xdr:spPr>
        <a:xfrm>
          <a:off x="15298361" y="55335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31</xdr:row>
      <xdr:rowOff>169653</xdr:rowOff>
    </xdr:from>
    <xdr:ext cx="340478" cy="259045"/>
    <xdr:sp macro="" textlink="">
      <xdr:nvSpPr>
        <xdr:cNvPr id="431" name="n_2mainValue【一般廃棄物処理施設】&#10;有形固定資産減価償却率">
          <a:extLst>
            <a:ext uri="{FF2B5EF4-FFF2-40B4-BE49-F238E27FC236}">
              <a16:creationId xmlns:a16="http://schemas.microsoft.com/office/drawing/2014/main" id="{6647556D-826A-4CBE-9DBF-7FAE71C4BF31}"/>
            </a:ext>
          </a:extLst>
        </xdr:cNvPr>
        <xdr:cNvSpPr txBox="1"/>
      </xdr:nvSpPr>
      <xdr:spPr>
        <a:xfrm>
          <a:off x="14422061" y="548460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2" name="正方形/長方形 431">
          <a:extLst>
            <a:ext uri="{FF2B5EF4-FFF2-40B4-BE49-F238E27FC236}">
              <a16:creationId xmlns:a16="http://schemas.microsoft.com/office/drawing/2014/main" id="{EF60F82B-E2CB-4AB1-9423-A68B8C5F9072}"/>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3" name="正方形/長方形 432">
          <a:extLst>
            <a:ext uri="{FF2B5EF4-FFF2-40B4-BE49-F238E27FC236}">
              <a16:creationId xmlns:a16="http://schemas.microsoft.com/office/drawing/2014/main" id="{2A45C6BC-99EA-4F87-87B1-D4613D143EDD}"/>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4" name="正方形/長方形 433">
          <a:extLst>
            <a:ext uri="{FF2B5EF4-FFF2-40B4-BE49-F238E27FC236}">
              <a16:creationId xmlns:a16="http://schemas.microsoft.com/office/drawing/2014/main" id="{8FB45D85-3C45-4350-8AB0-3F3033CAD9BE}"/>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5" name="正方形/長方形 434">
          <a:extLst>
            <a:ext uri="{FF2B5EF4-FFF2-40B4-BE49-F238E27FC236}">
              <a16:creationId xmlns:a16="http://schemas.microsoft.com/office/drawing/2014/main" id="{D018EA8B-3EC1-4F8A-83D7-EE1A4A9B1B53}"/>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6" name="正方形/長方形 435">
          <a:extLst>
            <a:ext uri="{FF2B5EF4-FFF2-40B4-BE49-F238E27FC236}">
              <a16:creationId xmlns:a16="http://schemas.microsoft.com/office/drawing/2014/main" id="{C3D912AA-38D0-4C3F-8111-010C5352799F}"/>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7" name="正方形/長方形 436">
          <a:extLst>
            <a:ext uri="{FF2B5EF4-FFF2-40B4-BE49-F238E27FC236}">
              <a16:creationId xmlns:a16="http://schemas.microsoft.com/office/drawing/2014/main" id="{8A16E1D7-20E0-4867-8847-B97EE67F44D4}"/>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8" name="正方形/長方形 437">
          <a:extLst>
            <a:ext uri="{FF2B5EF4-FFF2-40B4-BE49-F238E27FC236}">
              <a16:creationId xmlns:a16="http://schemas.microsoft.com/office/drawing/2014/main" id="{69F49FBB-C77C-4EB8-857C-57E113751591}"/>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9" name="正方形/長方形 438">
          <a:extLst>
            <a:ext uri="{FF2B5EF4-FFF2-40B4-BE49-F238E27FC236}">
              <a16:creationId xmlns:a16="http://schemas.microsoft.com/office/drawing/2014/main" id="{E011949D-7878-4281-80C0-9968D7C206FC}"/>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0" name="テキスト ボックス 439">
          <a:extLst>
            <a:ext uri="{FF2B5EF4-FFF2-40B4-BE49-F238E27FC236}">
              <a16:creationId xmlns:a16="http://schemas.microsoft.com/office/drawing/2014/main" id="{3B4922DB-80E7-458D-BB16-20E804590ADD}"/>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1" name="直線コネクタ 440">
          <a:extLst>
            <a:ext uri="{FF2B5EF4-FFF2-40B4-BE49-F238E27FC236}">
              <a16:creationId xmlns:a16="http://schemas.microsoft.com/office/drawing/2014/main" id="{50E81F32-8AB5-4C23-A435-33CF83D3810E}"/>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42" name="直線コネクタ 441">
          <a:extLst>
            <a:ext uri="{FF2B5EF4-FFF2-40B4-BE49-F238E27FC236}">
              <a16:creationId xmlns:a16="http://schemas.microsoft.com/office/drawing/2014/main" id="{AD4D6E24-AA1B-425B-83F4-41DC50C8CA52}"/>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43" name="テキスト ボックス 442">
          <a:extLst>
            <a:ext uri="{FF2B5EF4-FFF2-40B4-BE49-F238E27FC236}">
              <a16:creationId xmlns:a16="http://schemas.microsoft.com/office/drawing/2014/main" id="{AF748C34-BABB-414C-8457-6C24E9F206AF}"/>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44" name="直線コネクタ 443">
          <a:extLst>
            <a:ext uri="{FF2B5EF4-FFF2-40B4-BE49-F238E27FC236}">
              <a16:creationId xmlns:a16="http://schemas.microsoft.com/office/drawing/2014/main" id="{54BB657B-30AE-410D-A06D-06274F125C08}"/>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45" name="テキスト ボックス 444">
          <a:extLst>
            <a:ext uri="{FF2B5EF4-FFF2-40B4-BE49-F238E27FC236}">
              <a16:creationId xmlns:a16="http://schemas.microsoft.com/office/drawing/2014/main" id="{C30E326C-4D15-4A2E-A801-5F8213AAB357}"/>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46" name="直線コネクタ 445">
          <a:extLst>
            <a:ext uri="{FF2B5EF4-FFF2-40B4-BE49-F238E27FC236}">
              <a16:creationId xmlns:a16="http://schemas.microsoft.com/office/drawing/2014/main" id="{DDEE6514-2B1D-4EA2-A500-E36298B0C5B2}"/>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47" name="テキスト ボックス 446">
          <a:extLst>
            <a:ext uri="{FF2B5EF4-FFF2-40B4-BE49-F238E27FC236}">
              <a16:creationId xmlns:a16="http://schemas.microsoft.com/office/drawing/2014/main" id="{D0D9D3DA-79AC-4B93-ADF2-8FD54A6178E9}"/>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48" name="直線コネクタ 447">
          <a:extLst>
            <a:ext uri="{FF2B5EF4-FFF2-40B4-BE49-F238E27FC236}">
              <a16:creationId xmlns:a16="http://schemas.microsoft.com/office/drawing/2014/main" id="{757E8F4F-221C-4BE6-A0E4-E1BA3423112D}"/>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49" name="テキスト ボックス 448">
          <a:extLst>
            <a:ext uri="{FF2B5EF4-FFF2-40B4-BE49-F238E27FC236}">
              <a16:creationId xmlns:a16="http://schemas.microsoft.com/office/drawing/2014/main" id="{40C9D4AD-3EAD-4214-9836-32599C94A322}"/>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0" name="直線コネクタ 449">
          <a:extLst>
            <a:ext uri="{FF2B5EF4-FFF2-40B4-BE49-F238E27FC236}">
              <a16:creationId xmlns:a16="http://schemas.microsoft.com/office/drawing/2014/main" id="{7C574834-C05D-4B9D-97B8-ED1907DEEEA5}"/>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51" name="テキスト ボックス 450">
          <a:extLst>
            <a:ext uri="{FF2B5EF4-FFF2-40B4-BE49-F238E27FC236}">
              <a16:creationId xmlns:a16="http://schemas.microsoft.com/office/drawing/2014/main" id="{E75B4446-ACBE-42CE-9EE6-6E90A451FCED}"/>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2" name="【一般廃棄物処理施設】&#10;一人当たり有形固定資産（償却資産）額グラフ枠">
          <a:extLst>
            <a:ext uri="{FF2B5EF4-FFF2-40B4-BE49-F238E27FC236}">
              <a16:creationId xmlns:a16="http://schemas.microsoft.com/office/drawing/2014/main" id="{583B093F-95AF-476C-AEC5-5281511B1A3D}"/>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81636</xdr:rowOff>
    </xdr:from>
    <xdr:to>
      <xdr:col>116</xdr:col>
      <xdr:colOff>62864</xdr:colOff>
      <xdr:row>41</xdr:row>
      <xdr:rowOff>133107</xdr:rowOff>
    </xdr:to>
    <xdr:cxnSp macro="">
      <xdr:nvCxnSpPr>
        <xdr:cNvPr id="453" name="直線コネクタ 452">
          <a:extLst>
            <a:ext uri="{FF2B5EF4-FFF2-40B4-BE49-F238E27FC236}">
              <a16:creationId xmlns:a16="http://schemas.microsoft.com/office/drawing/2014/main" id="{C0A3AFF8-90A0-472E-BA88-C68348BF3630}"/>
            </a:ext>
          </a:extLst>
        </xdr:cNvPr>
        <xdr:cNvCxnSpPr/>
      </xdr:nvCxnSpPr>
      <xdr:spPr>
        <a:xfrm flipV="1">
          <a:off x="22160864" y="5739486"/>
          <a:ext cx="0" cy="1423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136934</xdr:rowOff>
    </xdr:from>
    <xdr:ext cx="378565" cy="259045"/>
    <xdr:sp macro="" textlink="">
      <xdr:nvSpPr>
        <xdr:cNvPr id="454" name="【一般廃棄物処理施設】&#10;一人当たり有形固定資産（償却資産）額最小値テキスト">
          <a:extLst>
            <a:ext uri="{FF2B5EF4-FFF2-40B4-BE49-F238E27FC236}">
              <a16:creationId xmlns:a16="http://schemas.microsoft.com/office/drawing/2014/main" id="{9CF9E39E-B833-48BB-9D4D-1DA48210D910}"/>
            </a:ext>
          </a:extLst>
        </xdr:cNvPr>
        <xdr:cNvSpPr txBox="1"/>
      </xdr:nvSpPr>
      <xdr:spPr>
        <a:xfrm>
          <a:off x="22199600" y="71663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133107</xdr:rowOff>
    </xdr:from>
    <xdr:to>
      <xdr:col>116</xdr:col>
      <xdr:colOff>152400</xdr:colOff>
      <xdr:row>41</xdr:row>
      <xdr:rowOff>133107</xdr:rowOff>
    </xdr:to>
    <xdr:cxnSp macro="">
      <xdr:nvCxnSpPr>
        <xdr:cNvPr id="455" name="直線コネクタ 454">
          <a:extLst>
            <a:ext uri="{FF2B5EF4-FFF2-40B4-BE49-F238E27FC236}">
              <a16:creationId xmlns:a16="http://schemas.microsoft.com/office/drawing/2014/main" id="{821CA91B-0934-4D4E-BC0C-6D792C217E13}"/>
            </a:ext>
          </a:extLst>
        </xdr:cNvPr>
        <xdr:cNvCxnSpPr/>
      </xdr:nvCxnSpPr>
      <xdr:spPr>
        <a:xfrm>
          <a:off x="22072600" y="7162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28313</xdr:rowOff>
    </xdr:from>
    <xdr:ext cx="599010" cy="259045"/>
    <xdr:sp macro="" textlink="">
      <xdr:nvSpPr>
        <xdr:cNvPr id="456" name="【一般廃棄物処理施設】&#10;一人当たり有形固定資産（償却資産）額最大値テキスト">
          <a:extLst>
            <a:ext uri="{FF2B5EF4-FFF2-40B4-BE49-F238E27FC236}">
              <a16:creationId xmlns:a16="http://schemas.microsoft.com/office/drawing/2014/main" id="{C170C524-C6A4-4268-8B9F-51B3A8E29016}"/>
            </a:ext>
          </a:extLst>
        </xdr:cNvPr>
        <xdr:cNvSpPr txBox="1"/>
      </xdr:nvSpPr>
      <xdr:spPr>
        <a:xfrm>
          <a:off x="22199600" y="5514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622,622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81636</xdr:rowOff>
    </xdr:from>
    <xdr:to>
      <xdr:col>116</xdr:col>
      <xdr:colOff>152400</xdr:colOff>
      <xdr:row>33</xdr:row>
      <xdr:rowOff>81636</xdr:rowOff>
    </xdr:to>
    <xdr:cxnSp macro="">
      <xdr:nvCxnSpPr>
        <xdr:cNvPr id="457" name="直線コネクタ 456">
          <a:extLst>
            <a:ext uri="{FF2B5EF4-FFF2-40B4-BE49-F238E27FC236}">
              <a16:creationId xmlns:a16="http://schemas.microsoft.com/office/drawing/2014/main" id="{DCE68065-3D18-44C2-BDED-BEE7F3EBAA4C}"/>
            </a:ext>
          </a:extLst>
        </xdr:cNvPr>
        <xdr:cNvCxnSpPr/>
      </xdr:nvCxnSpPr>
      <xdr:spPr>
        <a:xfrm>
          <a:off x="22072600" y="5739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9824</xdr:rowOff>
    </xdr:from>
    <xdr:ext cx="599010" cy="259045"/>
    <xdr:sp macro="" textlink="">
      <xdr:nvSpPr>
        <xdr:cNvPr id="458" name="【一般廃棄物処理施設】&#10;一人当たり有形固定資産（償却資産）額平均値テキスト">
          <a:extLst>
            <a:ext uri="{FF2B5EF4-FFF2-40B4-BE49-F238E27FC236}">
              <a16:creationId xmlns:a16="http://schemas.microsoft.com/office/drawing/2014/main" id="{7767E7EC-C47C-4C6D-97A0-8A526ECB01F6}"/>
            </a:ext>
          </a:extLst>
        </xdr:cNvPr>
        <xdr:cNvSpPr txBox="1"/>
      </xdr:nvSpPr>
      <xdr:spPr>
        <a:xfrm>
          <a:off x="22199600" y="66963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158397</xdr:rowOff>
    </xdr:from>
    <xdr:to>
      <xdr:col>116</xdr:col>
      <xdr:colOff>114300</xdr:colOff>
      <xdr:row>40</xdr:row>
      <xdr:rowOff>88547</xdr:rowOff>
    </xdr:to>
    <xdr:sp macro="" textlink="">
      <xdr:nvSpPr>
        <xdr:cNvPr id="459" name="フローチャート: 判断 458">
          <a:extLst>
            <a:ext uri="{FF2B5EF4-FFF2-40B4-BE49-F238E27FC236}">
              <a16:creationId xmlns:a16="http://schemas.microsoft.com/office/drawing/2014/main" id="{54D9E4DD-8DB1-4D0E-86BB-2D4D9B7DCFC1}"/>
            </a:ext>
          </a:extLst>
        </xdr:cNvPr>
        <xdr:cNvSpPr/>
      </xdr:nvSpPr>
      <xdr:spPr>
        <a:xfrm>
          <a:off x="22110700" y="6844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136070</xdr:rowOff>
    </xdr:from>
    <xdr:to>
      <xdr:col>112</xdr:col>
      <xdr:colOff>38100</xdr:colOff>
      <xdr:row>40</xdr:row>
      <xdr:rowOff>66220</xdr:rowOff>
    </xdr:to>
    <xdr:sp macro="" textlink="">
      <xdr:nvSpPr>
        <xdr:cNvPr id="460" name="フローチャート: 判断 459">
          <a:extLst>
            <a:ext uri="{FF2B5EF4-FFF2-40B4-BE49-F238E27FC236}">
              <a16:creationId xmlns:a16="http://schemas.microsoft.com/office/drawing/2014/main" id="{7886D1D9-BC3C-4C74-BDE8-2A6CBB42245C}"/>
            </a:ext>
          </a:extLst>
        </xdr:cNvPr>
        <xdr:cNvSpPr/>
      </xdr:nvSpPr>
      <xdr:spPr>
        <a:xfrm>
          <a:off x="21272500" y="682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116132</xdr:rowOff>
    </xdr:from>
    <xdr:to>
      <xdr:col>107</xdr:col>
      <xdr:colOff>101600</xdr:colOff>
      <xdr:row>40</xdr:row>
      <xdr:rowOff>46282</xdr:rowOff>
    </xdr:to>
    <xdr:sp macro="" textlink="">
      <xdr:nvSpPr>
        <xdr:cNvPr id="461" name="フローチャート: 判断 460">
          <a:extLst>
            <a:ext uri="{FF2B5EF4-FFF2-40B4-BE49-F238E27FC236}">
              <a16:creationId xmlns:a16="http://schemas.microsoft.com/office/drawing/2014/main" id="{AF8B808A-CEE2-40B4-8D9C-FB1DDD3208EA}"/>
            </a:ext>
          </a:extLst>
        </xdr:cNvPr>
        <xdr:cNvSpPr/>
      </xdr:nvSpPr>
      <xdr:spPr>
        <a:xfrm>
          <a:off x="20383500" y="6802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162832</xdr:rowOff>
    </xdr:from>
    <xdr:to>
      <xdr:col>102</xdr:col>
      <xdr:colOff>165100</xdr:colOff>
      <xdr:row>40</xdr:row>
      <xdr:rowOff>92982</xdr:rowOff>
    </xdr:to>
    <xdr:sp macro="" textlink="">
      <xdr:nvSpPr>
        <xdr:cNvPr id="462" name="フローチャート: 判断 461">
          <a:extLst>
            <a:ext uri="{FF2B5EF4-FFF2-40B4-BE49-F238E27FC236}">
              <a16:creationId xmlns:a16="http://schemas.microsoft.com/office/drawing/2014/main" id="{57465734-E215-4EBA-8E83-5DBD14D21C49}"/>
            </a:ext>
          </a:extLst>
        </xdr:cNvPr>
        <xdr:cNvSpPr/>
      </xdr:nvSpPr>
      <xdr:spPr>
        <a:xfrm>
          <a:off x="19494500" y="684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19443</xdr:rowOff>
    </xdr:from>
    <xdr:to>
      <xdr:col>98</xdr:col>
      <xdr:colOff>38100</xdr:colOff>
      <xdr:row>40</xdr:row>
      <xdr:rowOff>121043</xdr:rowOff>
    </xdr:to>
    <xdr:sp macro="" textlink="">
      <xdr:nvSpPr>
        <xdr:cNvPr id="463" name="フローチャート: 判断 462">
          <a:extLst>
            <a:ext uri="{FF2B5EF4-FFF2-40B4-BE49-F238E27FC236}">
              <a16:creationId xmlns:a16="http://schemas.microsoft.com/office/drawing/2014/main" id="{C25F0118-F2FF-4EE3-9278-2476FA5A69D8}"/>
            </a:ext>
          </a:extLst>
        </xdr:cNvPr>
        <xdr:cNvSpPr/>
      </xdr:nvSpPr>
      <xdr:spPr>
        <a:xfrm>
          <a:off x="18605500" y="687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4" name="テキスト ボックス 463">
          <a:extLst>
            <a:ext uri="{FF2B5EF4-FFF2-40B4-BE49-F238E27FC236}">
              <a16:creationId xmlns:a16="http://schemas.microsoft.com/office/drawing/2014/main" id="{546317F0-28F9-4426-BB16-91FCB17D4548}"/>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5" name="テキスト ボックス 464">
          <a:extLst>
            <a:ext uri="{FF2B5EF4-FFF2-40B4-BE49-F238E27FC236}">
              <a16:creationId xmlns:a16="http://schemas.microsoft.com/office/drawing/2014/main" id="{14B19346-0ECC-48C2-A96F-F5E1F8776075}"/>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6" name="テキスト ボックス 465">
          <a:extLst>
            <a:ext uri="{FF2B5EF4-FFF2-40B4-BE49-F238E27FC236}">
              <a16:creationId xmlns:a16="http://schemas.microsoft.com/office/drawing/2014/main" id="{9FE39341-D6D0-4FA9-99BC-A03FBCB644B7}"/>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7" name="テキスト ボックス 466">
          <a:extLst>
            <a:ext uri="{FF2B5EF4-FFF2-40B4-BE49-F238E27FC236}">
              <a16:creationId xmlns:a16="http://schemas.microsoft.com/office/drawing/2014/main" id="{D0A667A1-3BC9-4315-9C54-7859D7F4D55B}"/>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8" name="テキスト ボックス 467">
          <a:extLst>
            <a:ext uri="{FF2B5EF4-FFF2-40B4-BE49-F238E27FC236}">
              <a16:creationId xmlns:a16="http://schemas.microsoft.com/office/drawing/2014/main" id="{3DB5D04E-203F-4B9D-B80C-8B8514EA9E4E}"/>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73182</xdr:rowOff>
    </xdr:from>
    <xdr:to>
      <xdr:col>116</xdr:col>
      <xdr:colOff>114300</xdr:colOff>
      <xdr:row>42</xdr:row>
      <xdr:rowOff>3332</xdr:rowOff>
    </xdr:to>
    <xdr:sp macro="" textlink="">
      <xdr:nvSpPr>
        <xdr:cNvPr id="469" name="楕円 468">
          <a:extLst>
            <a:ext uri="{FF2B5EF4-FFF2-40B4-BE49-F238E27FC236}">
              <a16:creationId xmlns:a16="http://schemas.microsoft.com/office/drawing/2014/main" id="{A563FE8A-2B70-4FF5-8BF4-DF980B11FE30}"/>
            </a:ext>
          </a:extLst>
        </xdr:cNvPr>
        <xdr:cNvSpPr/>
      </xdr:nvSpPr>
      <xdr:spPr>
        <a:xfrm>
          <a:off x="22110700" y="7102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159559</xdr:rowOff>
    </xdr:from>
    <xdr:ext cx="469744" cy="259045"/>
    <xdr:sp macro="" textlink="">
      <xdr:nvSpPr>
        <xdr:cNvPr id="470" name="【一般廃棄物処理施設】&#10;一人当たり有形固定資産（償却資産）額該当値テキスト">
          <a:extLst>
            <a:ext uri="{FF2B5EF4-FFF2-40B4-BE49-F238E27FC236}">
              <a16:creationId xmlns:a16="http://schemas.microsoft.com/office/drawing/2014/main" id="{D5D8BBF1-DE1D-48CD-8F90-FF6CC635FB15}"/>
            </a:ext>
          </a:extLst>
        </xdr:cNvPr>
        <xdr:cNvSpPr txBox="1"/>
      </xdr:nvSpPr>
      <xdr:spPr>
        <a:xfrm>
          <a:off x="22199600" y="7017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73260</xdr:rowOff>
    </xdr:from>
    <xdr:to>
      <xdr:col>112</xdr:col>
      <xdr:colOff>38100</xdr:colOff>
      <xdr:row>42</xdr:row>
      <xdr:rowOff>3410</xdr:rowOff>
    </xdr:to>
    <xdr:sp macro="" textlink="">
      <xdr:nvSpPr>
        <xdr:cNvPr id="471" name="楕円 470">
          <a:extLst>
            <a:ext uri="{FF2B5EF4-FFF2-40B4-BE49-F238E27FC236}">
              <a16:creationId xmlns:a16="http://schemas.microsoft.com/office/drawing/2014/main" id="{4C3D799A-FC7D-4060-82A6-7B29C2C9479A}"/>
            </a:ext>
          </a:extLst>
        </xdr:cNvPr>
        <xdr:cNvSpPr/>
      </xdr:nvSpPr>
      <xdr:spPr>
        <a:xfrm>
          <a:off x="21272500" y="7102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123982</xdr:rowOff>
    </xdr:from>
    <xdr:to>
      <xdr:col>116</xdr:col>
      <xdr:colOff>63500</xdr:colOff>
      <xdr:row>41</xdr:row>
      <xdr:rowOff>124060</xdr:rowOff>
    </xdr:to>
    <xdr:cxnSp macro="">
      <xdr:nvCxnSpPr>
        <xdr:cNvPr id="472" name="直線コネクタ 471">
          <a:extLst>
            <a:ext uri="{FF2B5EF4-FFF2-40B4-BE49-F238E27FC236}">
              <a16:creationId xmlns:a16="http://schemas.microsoft.com/office/drawing/2014/main" id="{E58B5F1D-C944-40C1-931F-C61F4709EDCB}"/>
            </a:ext>
          </a:extLst>
        </xdr:cNvPr>
        <xdr:cNvCxnSpPr/>
      </xdr:nvCxnSpPr>
      <xdr:spPr>
        <a:xfrm flipV="1">
          <a:off x="21323300" y="7153432"/>
          <a:ext cx="838200" cy="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73342</xdr:rowOff>
    </xdr:from>
    <xdr:to>
      <xdr:col>107</xdr:col>
      <xdr:colOff>101600</xdr:colOff>
      <xdr:row>42</xdr:row>
      <xdr:rowOff>3492</xdr:rowOff>
    </xdr:to>
    <xdr:sp macro="" textlink="">
      <xdr:nvSpPr>
        <xdr:cNvPr id="473" name="楕円 472">
          <a:extLst>
            <a:ext uri="{FF2B5EF4-FFF2-40B4-BE49-F238E27FC236}">
              <a16:creationId xmlns:a16="http://schemas.microsoft.com/office/drawing/2014/main" id="{DF83E48A-3DEC-48C4-946E-B8EF2C0883D8}"/>
            </a:ext>
          </a:extLst>
        </xdr:cNvPr>
        <xdr:cNvSpPr/>
      </xdr:nvSpPr>
      <xdr:spPr>
        <a:xfrm>
          <a:off x="20383500" y="710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124060</xdr:rowOff>
    </xdr:from>
    <xdr:to>
      <xdr:col>111</xdr:col>
      <xdr:colOff>177800</xdr:colOff>
      <xdr:row>41</xdr:row>
      <xdr:rowOff>124142</xdr:rowOff>
    </xdr:to>
    <xdr:cxnSp macro="">
      <xdr:nvCxnSpPr>
        <xdr:cNvPr id="474" name="直線コネクタ 473">
          <a:extLst>
            <a:ext uri="{FF2B5EF4-FFF2-40B4-BE49-F238E27FC236}">
              <a16:creationId xmlns:a16="http://schemas.microsoft.com/office/drawing/2014/main" id="{6FAFE11F-F1C7-4239-9918-24AF2D3F037D}"/>
            </a:ext>
          </a:extLst>
        </xdr:cNvPr>
        <xdr:cNvCxnSpPr/>
      </xdr:nvCxnSpPr>
      <xdr:spPr>
        <a:xfrm flipV="1">
          <a:off x="20434300" y="7153510"/>
          <a:ext cx="889000" cy="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82747</xdr:rowOff>
    </xdr:from>
    <xdr:ext cx="599010" cy="259045"/>
    <xdr:sp macro="" textlink="">
      <xdr:nvSpPr>
        <xdr:cNvPr id="475" name="n_1aveValue【一般廃棄物処理施設】&#10;一人当たり有形固定資産（償却資産）額">
          <a:extLst>
            <a:ext uri="{FF2B5EF4-FFF2-40B4-BE49-F238E27FC236}">
              <a16:creationId xmlns:a16="http://schemas.microsoft.com/office/drawing/2014/main" id="{2DD0635A-3660-47DB-829C-0C2FE1B4926F}"/>
            </a:ext>
          </a:extLst>
        </xdr:cNvPr>
        <xdr:cNvSpPr txBox="1"/>
      </xdr:nvSpPr>
      <xdr:spPr>
        <a:xfrm>
          <a:off x="21011095" y="6597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62809</xdr:rowOff>
    </xdr:from>
    <xdr:ext cx="599010" cy="259045"/>
    <xdr:sp macro="" textlink="">
      <xdr:nvSpPr>
        <xdr:cNvPr id="476" name="n_2aveValue【一般廃棄物処理施設】&#10;一人当たり有形固定資産（償却資産）額">
          <a:extLst>
            <a:ext uri="{FF2B5EF4-FFF2-40B4-BE49-F238E27FC236}">
              <a16:creationId xmlns:a16="http://schemas.microsoft.com/office/drawing/2014/main" id="{1944654B-364D-43DA-9B3A-7885B2CA65B5}"/>
            </a:ext>
          </a:extLst>
        </xdr:cNvPr>
        <xdr:cNvSpPr txBox="1"/>
      </xdr:nvSpPr>
      <xdr:spPr>
        <a:xfrm>
          <a:off x="20134795" y="6577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109509</xdr:rowOff>
    </xdr:from>
    <xdr:ext cx="599010" cy="259045"/>
    <xdr:sp macro="" textlink="">
      <xdr:nvSpPr>
        <xdr:cNvPr id="477" name="n_3aveValue【一般廃棄物処理施設】&#10;一人当たり有形固定資産（償却資産）額">
          <a:extLst>
            <a:ext uri="{FF2B5EF4-FFF2-40B4-BE49-F238E27FC236}">
              <a16:creationId xmlns:a16="http://schemas.microsoft.com/office/drawing/2014/main" id="{C6A36209-A51D-42E1-81FB-5721A1594D13}"/>
            </a:ext>
          </a:extLst>
        </xdr:cNvPr>
        <xdr:cNvSpPr txBox="1"/>
      </xdr:nvSpPr>
      <xdr:spPr>
        <a:xfrm>
          <a:off x="19245795" y="6624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137570</xdr:rowOff>
    </xdr:from>
    <xdr:ext cx="599010" cy="259045"/>
    <xdr:sp macro="" textlink="">
      <xdr:nvSpPr>
        <xdr:cNvPr id="478" name="n_4aveValue【一般廃棄物処理施設】&#10;一人当たり有形固定資産（償却資産）額">
          <a:extLst>
            <a:ext uri="{FF2B5EF4-FFF2-40B4-BE49-F238E27FC236}">
              <a16:creationId xmlns:a16="http://schemas.microsoft.com/office/drawing/2014/main" id="{501B9B61-90D0-4015-907E-2074369D61A0}"/>
            </a:ext>
          </a:extLst>
        </xdr:cNvPr>
        <xdr:cNvSpPr txBox="1"/>
      </xdr:nvSpPr>
      <xdr:spPr>
        <a:xfrm>
          <a:off x="18356795" y="6652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120728</xdr:colOff>
      <xdr:row>41</xdr:row>
      <xdr:rowOff>165987</xdr:rowOff>
    </xdr:from>
    <xdr:ext cx="469744" cy="259045"/>
    <xdr:sp macro="" textlink="">
      <xdr:nvSpPr>
        <xdr:cNvPr id="479" name="n_1mainValue【一般廃棄物処理施設】&#10;一人当たり有形固定資産（償却資産）額">
          <a:extLst>
            <a:ext uri="{FF2B5EF4-FFF2-40B4-BE49-F238E27FC236}">
              <a16:creationId xmlns:a16="http://schemas.microsoft.com/office/drawing/2014/main" id="{92FAA8A1-B064-48E3-AF3E-16B1ABA6C02B}"/>
            </a:ext>
          </a:extLst>
        </xdr:cNvPr>
        <xdr:cNvSpPr txBox="1"/>
      </xdr:nvSpPr>
      <xdr:spPr>
        <a:xfrm>
          <a:off x="21075728" y="7195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41</xdr:row>
      <xdr:rowOff>166069</xdr:rowOff>
    </xdr:from>
    <xdr:ext cx="469744" cy="259045"/>
    <xdr:sp macro="" textlink="">
      <xdr:nvSpPr>
        <xdr:cNvPr id="480" name="n_2mainValue【一般廃棄物処理施設】&#10;一人当たり有形固定資産（償却資産）額">
          <a:extLst>
            <a:ext uri="{FF2B5EF4-FFF2-40B4-BE49-F238E27FC236}">
              <a16:creationId xmlns:a16="http://schemas.microsoft.com/office/drawing/2014/main" id="{DC3F2A63-5987-4D3E-A737-FD1BEA0A3E2A}"/>
            </a:ext>
          </a:extLst>
        </xdr:cNvPr>
        <xdr:cNvSpPr txBox="1"/>
      </xdr:nvSpPr>
      <xdr:spPr>
        <a:xfrm>
          <a:off x="20199428" y="7195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1" name="正方形/長方形 480">
          <a:extLst>
            <a:ext uri="{FF2B5EF4-FFF2-40B4-BE49-F238E27FC236}">
              <a16:creationId xmlns:a16="http://schemas.microsoft.com/office/drawing/2014/main" id="{733DA201-6193-462D-9340-54C93D712362}"/>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2" name="正方形/長方形 481">
          <a:extLst>
            <a:ext uri="{FF2B5EF4-FFF2-40B4-BE49-F238E27FC236}">
              <a16:creationId xmlns:a16="http://schemas.microsoft.com/office/drawing/2014/main" id="{A06C4538-509C-4C87-92EE-DD3283B00B61}"/>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3" name="正方形/長方形 482">
          <a:extLst>
            <a:ext uri="{FF2B5EF4-FFF2-40B4-BE49-F238E27FC236}">
              <a16:creationId xmlns:a16="http://schemas.microsoft.com/office/drawing/2014/main" id="{8FBB5F5C-5813-444C-9078-C03CDB05033D}"/>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4" name="正方形/長方形 483">
          <a:extLst>
            <a:ext uri="{FF2B5EF4-FFF2-40B4-BE49-F238E27FC236}">
              <a16:creationId xmlns:a16="http://schemas.microsoft.com/office/drawing/2014/main" id="{D7B7F4B1-DFFB-4F02-95FB-343AA132C591}"/>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5" name="正方形/長方形 484">
          <a:extLst>
            <a:ext uri="{FF2B5EF4-FFF2-40B4-BE49-F238E27FC236}">
              <a16:creationId xmlns:a16="http://schemas.microsoft.com/office/drawing/2014/main" id="{3037F08B-B2C6-41C7-8367-CCFEEB9155EF}"/>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6" name="正方形/長方形 485">
          <a:extLst>
            <a:ext uri="{FF2B5EF4-FFF2-40B4-BE49-F238E27FC236}">
              <a16:creationId xmlns:a16="http://schemas.microsoft.com/office/drawing/2014/main" id="{6508A93C-9A1E-4670-A027-2273BF3CEC0A}"/>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7" name="正方形/長方形 486">
          <a:extLst>
            <a:ext uri="{FF2B5EF4-FFF2-40B4-BE49-F238E27FC236}">
              <a16:creationId xmlns:a16="http://schemas.microsoft.com/office/drawing/2014/main" id="{6B97F574-3A76-4CE7-BF1C-9F77F635BD06}"/>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8" name="正方形/長方形 487">
          <a:extLst>
            <a:ext uri="{FF2B5EF4-FFF2-40B4-BE49-F238E27FC236}">
              <a16:creationId xmlns:a16="http://schemas.microsoft.com/office/drawing/2014/main" id="{236A8EE4-433B-47E8-8F63-173CE88943CF}"/>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9" name="テキスト ボックス 488">
          <a:extLst>
            <a:ext uri="{FF2B5EF4-FFF2-40B4-BE49-F238E27FC236}">
              <a16:creationId xmlns:a16="http://schemas.microsoft.com/office/drawing/2014/main" id="{1AAC176A-8DA9-4746-A30C-B1D1AE227B8B}"/>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0" name="直線コネクタ 489">
          <a:extLst>
            <a:ext uri="{FF2B5EF4-FFF2-40B4-BE49-F238E27FC236}">
              <a16:creationId xmlns:a16="http://schemas.microsoft.com/office/drawing/2014/main" id="{AD584827-618F-47E6-B164-D5CBEA4DC2D4}"/>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1" name="テキスト ボックス 490">
          <a:extLst>
            <a:ext uri="{FF2B5EF4-FFF2-40B4-BE49-F238E27FC236}">
              <a16:creationId xmlns:a16="http://schemas.microsoft.com/office/drawing/2014/main" id="{83FE9A13-CC3A-4811-B6DF-8A18D89EE91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92" name="直線コネクタ 491">
          <a:extLst>
            <a:ext uri="{FF2B5EF4-FFF2-40B4-BE49-F238E27FC236}">
              <a16:creationId xmlns:a16="http://schemas.microsoft.com/office/drawing/2014/main" id="{5F30BFB5-9C6E-4711-AD0C-38CA85E46E1A}"/>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93" name="テキスト ボックス 492">
          <a:extLst>
            <a:ext uri="{FF2B5EF4-FFF2-40B4-BE49-F238E27FC236}">
              <a16:creationId xmlns:a16="http://schemas.microsoft.com/office/drawing/2014/main" id="{FC5D4DF1-2C34-485D-8303-FE86E68A982B}"/>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94" name="直線コネクタ 493">
          <a:extLst>
            <a:ext uri="{FF2B5EF4-FFF2-40B4-BE49-F238E27FC236}">
              <a16:creationId xmlns:a16="http://schemas.microsoft.com/office/drawing/2014/main" id="{B67355E3-9935-497D-9964-8D08191BCCDD}"/>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95" name="テキスト ボックス 494">
          <a:extLst>
            <a:ext uri="{FF2B5EF4-FFF2-40B4-BE49-F238E27FC236}">
              <a16:creationId xmlns:a16="http://schemas.microsoft.com/office/drawing/2014/main" id="{2E9B126F-0B29-4346-9F8C-3406A5B84596}"/>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96" name="直線コネクタ 495">
          <a:extLst>
            <a:ext uri="{FF2B5EF4-FFF2-40B4-BE49-F238E27FC236}">
              <a16:creationId xmlns:a16="http://schemas.microsoft.com/office/drawing/2014/main" id="{9B12E995-6BC0-4191-B6BB-86C4D668723B}"/>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97" name="テキスト ボックス 496">
          <a:extLst>
            <a:ext uri="{FF2B5EF4-FFF2-40B4-BE49-F238E27FC236}">
              <a16:creationId xmlns:a16="http://schemas.microsoft.com/office/drawing/2014/main" id="{09E281C4-CE0C-4F3F-BA03-72CE38A46F17}"/>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98" name="直線コネクタ 497">
          <a:extLst>
            <a:ext uri="{FF2B5EF4-FFF2-40B4-BE49-F238E27FC236}">
              <a16:creationId xmlns:a16="http://schemas.microsoft.com/office/drawing/2014/main" id="{CA506E6D-8367-421F-A22C-847F7978A433}"/>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99" name="テキスト ボックス 498">
          <a:extLst>
            <a:ext uri="{FF2B5EF4-FFF2-40B4-BE49-F238E27FC236}">
              <a16:creationId xmlns:a16="http://schemas.microsoft.com/office/drawing/2014/main" id="{81A3CA81-A523-48AA-8485-5ED5C85B1EF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00" name="直線コネクタ 499">
          <a:extLst>
            <a:ext uri="{FF2B5EF4-FFF2-40B4-BE49-F238E27FC236}">
              <a16:creationId xmlns:a16="http://schemas.microsoft.com/office/drawing/2014/main" id="{B816FE5A-C709-41B9-B483-3EA2010D0FC2}"/>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01" name="テキスト ボックス 500">
          <a:extLst>
            <a:ext uri="{FF2B5EF4-FFF2-40B4-BE49-F238E27FC236}">
              <a16:creationId xmlns:a16="http://schemas.microsoft.com/office/drawing/2014/main" id="{0A25BE88-FEE1-41D5-9E60-7B55BA8EEA4D}"/>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02" name="直線コネクタ 501">
          <a:extLst>
            <a:ext uri="{FF2B5EF4-FFF2-40B4-BE49-F238E27FC236}">
              <a16:creationId xmlns:a16="http://schemas.microsoft.com/office/drawing/2014/main" id="{5D7CB2F4-D75D-4057-9465-89C80383FCA7}"/>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03" name="テキスト ボックス 502">
          <a:extLst>
            <a:ext uri="{FF2B5EF4-FFF2-40B4-BE49-F238E27FC236}">
              <a16:creationId xmlns:a16="http://schemas.microsoft.com/office/drawing/2014/main" id="{D82437D7-908B-4E80-A31E-18C4CF7EF0A5}"/>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4" name="直線コネクタ 503">
          <a:extLst>
            <a:ext uri="{FF2B5EF4-FFF2-40B4-BE49-F238E27FC236}">
              <a16:creationId xmlns:a16="http://schemas.microsoft.com/office/drawing/2014/main" id="{7EFB6F9B-2960-4418-9AE4-4FAC9425C28C}"/>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5" name="【保健センター・保健所】&#10;有形固定資産減価償却率グラフ枠">
          <a:extLst>
            <a:ext uri="{FF2B5EF4-FFF2-40B4-BE49-F238E27FC236}">
              <a16:creationId xmlns:a16="http://schemas.microsoft.com/office/drawing/2014/main" id="{251C3EC9-179E-4381-A53F-2CB4D573DEE4}"/>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128996</xdr:rowOff>
    </xdr:from>
    <xdr:to>
      <xdr:col>85</xdr:col>
      <xdr:colOff>126364</xdr:colOff>
      <xdr:row>63</xdr:row>
      <xdr:rowOff>101237</xdr:rowOff>
    </xdr:to>
    <xdr:cxnSp macro="">
      <xdr:nvCxnSpPr>
        <xdr:cNvPr id="506" name="直線コネクタ 505">
          <a:extLst>
            <a:ext uri="{FF2B5EF4-FFF2-40B4-BE49-F238E27FC236}">
              <a16:creationId xmlns:a16="http://schemas.microsoft.com/office/drawing/2014/main" id="{2FA86BE2-4D91-4EEF-A378-7D351D622B1E}"/>
            </a:ext>
          </a:extLst>
        </xdr:cNvPr>
        <xdr:cNvCxnSpPr/>
      </xdr:nvCxnSpPr>
      <xdr:spPr>
        <a:xfrm flipV="1">
          <a:off x="16318864" y="9558746"/>
          <a:ext cx="0" cy="1343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105064</xdr:rowOff>
    </xdr:from>
    <xdr:ext cx="405111" cy="259045"/>
    <xdr:sp macro="" textlink="">
      <xdr:nvSpPr>
        <xdr:cNvPr id="507" name="【保健センター・保健所】&#10;有形固定資産減価償却率最小値テキスト">
          <a:extLst>
            <a:ext uri="{FF2B5EF4-FFF2-40B4-BE49-F238E27FC236}">
              <a16:creationId xmlns:a16="http://schemas.microsoft.com/office/drawing/2014/main" id="{C1AAED0B-D198-4A2E-AA9D-14F340A992C0}"/>
            </a:ext>
          </a:extLst>
        </xdr:cNvPr>
        <xdr:cNvSpPr txBox="1"/>
      </xdr:nvSpPr>
      <xdr:spPr>
        <a:xfrm>
          <a:off x="16357600" y="10906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101237</xdr:rowOff>
    </xdr:from>
    <xdr:to>
      <xdr:col>86</xdr:col>
      <xdr:colOff>25400</xdr:colOff>
      <xdr:row>63</xdr:row>
      <xdr:rowOff>101237</xdr:rowOff>
    </xdr:to>
    <xdr:cxnSp macro="">
      <xdr:nvCxnSpPr>
        <xdr:cNvPr id="508" name="直線コネクタ 507">
          <a:extLst>
            <a:ext uri="{FF2B5EF4-FFF2-40B4-BE49-F238E27FC236}">
              <a16:creationId xmlns:a16="http://schemas.microsoft.com/office/drawing/2014/main" id="{E8AE8DED-D6DF-404A-8610-E0071D1B4513}"/>
            </a:ext>
          </a:extLst>
        </xdr:cNvPr>
        <xdr:cNvCxnSpPr/>
      </xdr:nvCxnSpPr>
      <xdr:spPr>
        <a:xfrm>
          <a:off x="16230600" y="10902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75673</xdr:rowOff>
    </xdr:from>
    <xdr:ext cx="340478" cy="259045"/>
    <xdr:sp macro="" textlink="">
      <xdr:nvSpPr>
        <xdr:cNvPr id="509" name="【保健センター・保健所】&#10;有形固定資産減価償却率最大値テキスト">
          <a:extLst>
            <a:ext uri="{FF2B5EF4-FFF2-40B4-BE49-F238E27FC236}">
              <a16:creationId xmlns:a16="http://schemas.microsoft.com/office/drawing/2014/main" id="{3D5D5048-E89D-46ED-B9BB-011DB9EFF0F5}"/>
            </a:ext>
          </a:extLst>
        </xdr:cNvPr>
        <xdr:cNvSpPr txBox="1"/>
      </xdr:nvSpPr>
      <xdr:spPr>
        <a:xfrm>
          <a:off x="16357600" y="933397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128996</xdr:rowOff>
    </xdr:from>
    <xdr:to>
      <xdr:col>86</xdr:col>
      <xdr:colOff>25400</xdr:colOff>
      <xdr:row>55</xdr:row>
      <xdr:rowOff>128996</xdr:rowOff>
    </xdr:to>
    <xdr:cxnSp macro="">
      <xdr:nvCxnSpPr>
        <xdr:cNvPr id="510" name="直線コネクタ 509">
          <a:extLst>
            <a:ext uri="{FF2B5EF4-FFF2-40B4-BE49-F238E27FC236}">
              <a16:creationId xmlns:a16="http://schemas.microsoft.com/office/drawing/2014/main" id="{0A658EA5-E21E-4256-BF80-3C24E3F4E521}"/>
            </a:ext>
          </a:extLst>
        </xdr:cNvPr>
        <xdr:cNvCxnSpPr/>
      </xdr:nvCxnSpPr>
      <xdr:spPr>
        <a:xfrm>
          <a:off x="16230600" y="9558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88010</xdr:rowOff>
    </xdr:from>
    <xdr:ext cx="405111" cy="259045"/>
    <xdr:sp macro="" textlink="">
      <xdr:nvSpPr>
        <xdr:cNvPr id="511" name="【保健センター・保健所】&#10;有形固定資産減価償却率平均値テキスト">
          <a:extLst>
            <a:ext uri="{FF2B5EF4-FFF2-40B4-BE49-F238E27FC236}">
              <a16:creationId xmlns:a16="http://schemas.microsoft.com/office/drawing/2014/main" id="{62283599-C053-4D45-85D4-D3C6CD332E20}"/>
            </a:ext>
          </a:extLst>
        </xdr:cNvPr>
        <xdr:cNvSpPr txBox="1"/>
      </xdr:nvSpPr>
      <xdr:spPr>
        <a:xfrm>
          <a:off x="16357600" y="100321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65133</xdr:rowOff>
    </xdr:from>
    <xdr:to>
      <xdr:col>85</xdr:col>
      <xdr:colOff>177800</xdr:colOff>
      <xdr:row>59</xdr:row>
      <xdr:rowOff>166733</xdr:rowOff>
    </xdr:to>
    <xdr:sp macro="" textlink="">
      <xdr:nvSpPr>
        <xdr:cNvPr id="512" name="フローチャート: 判断 511">
          <a:extLst>
            <a:ext uri="{FF2B5EF4-FFF2-40B4-BE49-F238E27FC236}">
              <a16:creationId xmlns:a16="http://schemas.microsoft.com/office/drawing/2014/main" id="{5CC37AA1-227A-46D7-8F34-D2DE0AA6F106}"/>
            </a:ext>
          </a:extLst>
        </xdr:cNvPr>
        <xdr:cNvSpPr/>
      </xdr:nvSpPr>
      <xdr:spPr>
        <a:xfrm>
          <a:off x="162687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45538</xdr:rowOff>
    </xdr:from>
    <xdr:to>
      <xdr:col>81</xdr:col>
      <xdr:colOff>101600</xdr:colOff>
      <xdr:row>59</xdr:row>
      <xdr:rowOff>147138</xdr:rowOff>
    </xdr:to>
    <xdr:sp macro="" textlink="">
      <xdr:nvSpPr>
        <xdr:cNvPr id="513" name="フローチャート: 判断 512">
          <a:extLst>
            <a:ext uri="{FF2B5EF4-FFF2-40B4-BE49-F238E27FC236}">
              <a16:creationId xmlns:a16="http://schemas.microsoft.com/office/drawing/2014/main" id="{84397712-0333-4DB6-8C95-D9214A6AE1B7}"/>
            </a:ext>
          </a:extLst>
        </xdr:cNvPr>
        <xdr:cNvSpPr/>
      </xdr:nvSpPr>
      <xdr:spPr>
        <a:xfrm>
          <a:off x="15430500" y="1016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145143</xdr:rowOff>
    </xdr:from>
    <xdr:to>
      <xdr:col>76</xdr:col>
      <xdr:colOff>165100</xdr:colOff>
      <xdr:row>59</xdr:row>
      <xdr:rowOff>75293</xdr:rowOff>
    </xdr:to>
    <xdr:sp macro="" textlink="">
      <xdr:nvSpPr>
        <xdr:cNvPr id="514" name="フローチャート: 判断 513">
          <a:extLst>
            <a:ext uri="{FF2B5EF4-FFF2-40B4-BE49-F238E27FC236}">
              <a16:creationId xmlns:a16="http://schemas.microsoft.com/office/drawing/2014/main" id="{26120EEC-3EC7-478E-BAA6-5D0CB02E4313}"/>
            </a:ext>
          </a:extLst>
        </xdr:cNvPr>
        <xdr:cNvSpPr/>
      </xdr:nvSpPr>
      <xdr:spPr>
        <a:xfrm>
          <a:off x="14541500" y="1008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42273</xdr:rowOff>
    </xdr:from>
    <xdr:to>
      <xdr:col>72</xdr:col>
      <xdr:colOff>38100</xdr:colOff>
      <xdr:row>59</xdr:row>
      <xdr:rowOff>143873</xdr:rowOff>
    </xdr:to>
    <xdr:sp macro="" textlink="">
      <xdr:nvSpPr>
        <xdr:cNvPr id="515" name="フローチャート: 判断 514">
          <a:extLst>
            <a:ext uri="{FF2B5EF4-FFF2-40B4-BE49-F238E27FC236}">
              <a16:creationId xmlns:a16="http://schemas.microsoft.com/office/drawing/2014/main" id="{8131B3D9-5867-4C44-A51D-9FD32F567EB9}"/>
            </a:ext>
          </a:extLst>
        </xdr:cNvPr>
        <xdr:cNvSpPr/>
      </xdr:nvSpPr>
      <xdr:spPr>
        <a:xfrm>
          <a:off x="13652500" y="1015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141877</xdr:rowOff>
    </xdr:from>
    <xdr:to>
      <xdr:col>67</xdr:col>
      <xdr:colOff>101600</xdr:colOff>
      <xdr:row>59</xdr:row>
      <xdr:rowOff>72027</xdr:rowOff>
    </xdr:to>
    <xdr:sp macro="" textlink="">
      <xdr:nvSpPr>
        <xdr:cNvPr id="516" name="フローチャート: 判断 515">
          <a:extLst>
            <a:ext uri="{FF2B5EF4-FFF2-40B4-BE49-F238E27FC236}">
              <a16:creationId xmlns:a16="http://schemas.microsoft.com/office/drawing/2014/main" id="{39CEDCAD-D4D8-488C-86E9-7C5C7D931FAA}"/>
            </a:ext>
          </a:extLst>
        </xdr:cNvPr>
        <xdr:cNvSpPr/>
      </xdr:nvSpPr>
      <xdr:spPr>
        <a:xfrm>
          <a:off x="12763500" y="1008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7" name="テキスト ボックス 516">
          <a:extLst>
            <a:ext uri="{FF2B5EF4-FFF2-40B4-BE49-F238E27FC236}">
              <a16:creationId xmlns:a16="http://schemas.microsoft.com/office/drawing/2014/main" id="{5ABAA166-152E-4402-9CB7-77FC9E8E20DD}"/>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8" name="テキスト ボックス 517">
          <a:extLst>
            <a:ext uri="{FF2B5EF4-FFF2-40B4-BE49-F238E27FC236}">
              <a16:creationId xmlns:a16="http://schemas.microsoft.com/office/drawing/2014/main" id="{552EDC4C-28A8-46DE-A2D2-198943E6551B}"/>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9" name="テキスト ボックス 518">
          <a:extLst>
            <a:ext uri="{FF2B5EF4-FFF2-40B4-BE49-F238E27FC236}">
              <a16:creationId xmlns:a16="http://schemas.microsoft.com/office/drawing/2014/main" id="{C4612617-9D70-4C89-ACBC-ECF2CF1B1695}"/>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0" name="テキスト ボックス 519">
          <a:extLst>
            <a:ext uri="{FF2B5EF4-FFF2-40B4-BE49-F238E27FC236}">
              <a16:creationId xmlns:a16="http://schemas.microsoft.com/office/drawing/2014/main" id="{A205F8D9-283C-4AF3-B0EA-812F8836CC91}"/>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1" name="テキスト ボックス 520">
          <a:extLst>
            <a:ext uri="{FF2B5EF4-FFF2-40B4-BE49-F238E27FC236}">
              <a16:creationId xmlns:a16="http://schemas.microsoft.com/office/drawing/2014/main" id="{B90E85F2-6188-4E9B-AB55-381D61CF4AB2}"/>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50437</xdr:rowOff>
    </xdr:from>
    <xdr:to>
      <xdr:col>85</xdr:col>
      <xdr:colOff>177800</xdr:colOff>
      <xdr:row>63</xdr:row>
      <xdr:rowOff>152037</xdr:rowOff>
    </xdr:to>
    <xdr:sp macro="" textlink="">
      <xdr:nvSpPr>
        <xdr:cNvPr id="522" name="楕円 521">
          <a:extLst>
            <a:ext uri="{FF2B5EF4-FFF2-40B4-BE49-F238E27FC236}">
              <a16:creationId xmlns:a16="http://schemas.microsoft.com/office/drawing/2014/main" id="{15BFBC8E-235F-4BE7-96C1-70ED74811F30}"/>
            </a:ext>
          </a:extLst>
        </xdr:cNvPr>
        <xdr:cNvSpPr/>
      </xdr:nvSpPr>
      <xdr:spPr>
        <a:xfrm>
          <a:off x="16268700" y="10851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136814</xdr:rowOff>
    </xdr:from>
    <xdr:ext cx="405111" cy="259045"/>
    <xdr:sp macro="" textlink="">
      <xdr:nvSpPr>
        <xdr:cNvPr id="523" name="【保健センター・保健所】&#10;有形固定資産減価償却率該当値テキスト">
          <a:extLst>
            <a:ext uri="{FF2B5EF4-FFF2-40B4-BE49-F238E27FC236}">
              <a16:creationId xmlns:a16="http://schemas.microsoft.com/office/drawing/2014/main" id="{B6F2C096-CEC7-462E-A033-92C2F98DB3D1}"/>
            </a:ext>
          </a:extLst>
        </xdr:cNvPr>
        <xdr:cNvSpPr txBox="1"/>
      </xdr:nvSpPr>
      <xdr:spPr>
        <a:xfrm>
          <a:off x="16357600" y="10766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154940</xdr:rowOff>
    </xdr:from>
    <xdr:to>
      <xdr:col>81</xdr:col>
      <xdr:colOff>101600</xdr:colOff>
      <xdr:row>63</xdr:row>
      <xdr:rowOff>85090</xdr:rowOff>
    </xdr:to>
    <xdr:sp macro="" textlink="">
      <xdr:nvSpPr>
        <xdr:cNvPr id="524" name="楕円 523">
          <a:extLst>
            <a:ext uri="{FF2B5EF4-FFF2-40B4-BE49-F238E27FC236}">
              <a16:creationId xmlns:a16="http://schemas.microsoft.com/office/drawing/2014/main" id="{585007DE-03C5-4F2D-AB31-48C6F8D79030}"/>
            </a:ext>
          </a:extLst>
        </xdr:cNvPr>
        <xdr:cNvSpPr/>
      </xdr:nvSpPr>
      <xdr:spPr>
        <a:xfrm>
          <a:off x="154305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34290</xdr:rowOff>
    </xdr:from>
    <xdr:to>
      <xdr:col>85</xdr:col>
      <xdr:colOff>127000</xdr:colOff>
      <xdr:row>63</xdr:row>
      <xdr:rowOff>101237</xdr:rowOff>
    </xdr:to>
    <xdr:cxnSp macro="">
      <xdr:nvCxnSpPr>
        <xdr:cNvPr id="525" name="直線コネクタ 524">
          <a:extLst>
            <a:ext uri="{FF2B5EF4-FFF2-40B4-BE49-F238E27FC236}">
              <a16:creationId xmlns:a16="http://schemas.microsoft.com/office/drawing/2014/main" id="{220E87AF-09E4-4527-A10C-2DBDBA50F430}"/>
            </a:ext>
          </a:extLst>
        </xdr:cNvPr>
        <xdr:cNvCxnSpPr/>
      </xdr:nvCxnSpPr>
      <xdr:spPr>
        <a:xfrm>
          <a:off x="15481300" y="10835640"/>
          <a:ext cx="838200" cy="6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87993</xdr:rowOff>
    </xdr:from>
    <xdr:to>
      <xdr:col>76</xdr:col>
      <xdr:colOff>165100</xdr:colOff>
      <xdr:row>63</xdr:row>
      <xdr:rowOff>18143</xdr:rowOff>
    </xdr:to>
    <xdr:sp macro="" textlink="">
      <xdr:nvSpPr>
        <xdr:cNvPr id="526" name="楕円 525">
          <a:extLst>
            <a:ext uri="{FF2B5EF4-FFF2-40B4-BE49-F238E27FC236}">
              <a16:creationId xmlns:a16="http://schemas.microsoft.com/office/drawing/2014/main" id="{C628CEB1-8E85-4395-A9C5-29121B03E3C0}"/>
            </a:ext>
          </a:extLst>
        </xdr:cNvPr>
        <xdr:cNvSpPr/>
      </xdr:nvSpPr>
      <xdr:spPr>
        <a:xfrm>
          <a:off x="14541500" y="1071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138793</xdr:rowOff>
    </xdr:from>
    <xdr:to>
      <xdr:col>81</xdr:col>
      <xdr:colOff>50800</xdr:colOff>
      <xdr:row>63</xdr:row>
      <xdr:rowOff>34290</xdr:rowOff>
    </xdr:to>
    <xdr:cxnSp macro="">
      <xdr:nvCxnSpPr>
        <xdr:cNvPr id="527" name="直線コネクタ 526">
          <a:extLst>
            <a:ext uri="{FF2B5EF4-FFF2-40B4-BE49-F238E27FC236}">
              <a16:creationId xmlns:a16="http://schemas.microsoft.com/office/drawing/2014/main" id="{8C53549C-202E-4E3E-AB21-1012101C159B}"/>
            </a:ext>
          </a:extLst>
        </xdr:cNvPr>
        <xdr:cNvCxnSpPr/>
      </xdr:nvCxnSpPr>
      <xdr:spPr>
        <a:xfrm>
          <a:off x="14592300" y="10768693"/>
          <a:ext cx="889000" cy="6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21046</xdr:rowOff>
    </xdr:from>
    <xdr:to>
      <xdr:col>72</xdr:col>
      <xdr:colOff>38100</xdr:colOff>
      <xdr:row>62</xdr:row>
      <xdr:rowOff>122646</xdr:rowOff>
    </xdr:to>
    <xdr:sp macro="" textlink="">
      <xdr:nvSpPr>
        <xdr:cNvPr id="528" name="楕円 527">
          <a:extLst>
            <a:ext uri="{FF2B5EF4-FFF2-40B4-BE49-F238E27FC236}">
              <a16:creationId xmlns:a16="http://schemas.microsoft.com/office/drawing/2014/main" id="{E458B1D7-FBEC-47C0-BB7C-1CDD519C47BB}"/>
            </a:ext>
          </a:extLst>
        </xdr:cNvPr>
        <xdr:cNvSpPr/>
      </xdr:nvSpPr>
      <xdr:spPr>
        <a:xfrm>
          <a:off x="13652500" y="10650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71846</xdr:rowOff>
    </xdr:from>
    <xdr:to>
      <xdr:col>76</xdr:col>
      <xdr:colOff>114300</xdr:colOff>
      <xdr:row>62</xdr:row>
      <xdr:rowOff>138793</xdr:rowOff>
    </xdr:to>
    <xdr:cxnSp macro="">
      <xdr:nvCxnSpPr>
        <xdr:cNvPr id="529" name="直線コネクタ 528">
          <a:extLst>
            <a:ext uri="{FF2B5EF4-FFF2-40B4-BE49-F238E27FC236}">
              <a16:creationId xmlns:a16="http://schemas.microsoft.com/office/drawing/2014/main" id="{E670D909-0558-4130-8894-352967C0B2E7}"/>
            </a:ext>
          </a:extLst>
        </xdr:cNvPr>
        <xdr:cNvCxnSpPr/>
      </xdr:nvCxnSpPr>
      <xdr:spPr>
        <a:xfrm>
          <a:off x="13703300" y="10701746"/>
          <a:ext cx="889000" cy="6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125549</xdr:rowOff>
    </xdr:from>
    <xdr:to>
      <xdr:col>67</xdr:col>
      <xdr:colOff>101600</xdr:colOff>
      <xdr:row>62</xdr:row>
      <xdr:rowOff>55699</xdr:rowOff>
    </xdr:to>
    <xdr:sp macro="" textlink="">
      <xdr:nvSpPr>
        <xdr:cNvPr id="530" name="楕円 529">
          <a:extLst>
            <a:ext uri="{FF2B5EF4-FFF2-40B4-BE49-F238E27FC236}">
              <a16:creationId xmlns:a16="http://schemas.microsoft.com/office/drawing/2014/main" id="{B91500E5-4200-46D0-906A-42C5E21AD3D9}"/>
            </a:ext>
          </a:extLst>
        </xdr:cNvPr>
        <xdr:cNvSpPr/>
      </xdr:nvSpPr>
      <xdr:spPr>
        <a:xfrm>
          <a:off x="12763500" y="1058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4899</xdr:rowOff>
    </xdr:from>
    <xdr:to>
      <xdr:col>71</xdr:col>
      <xdr:colOff>177800</xdr:colOff>
      <xdr:row>62</xdr:row>
      <xdr:rowOff>71846</xdr:rowOff>
    </xdr:to>
    <xdr:cxnSp macro="">
      <xdr:nvCxnSpPr>
        <xdr:cNvPr id="531" name="直線コネクタ 530">
          <a:extLst>
            <a:ext uri="{FF2B5EF4-FFF2-40B4-BE49-F238E27FC236}">
              <a16:creationId xmlns:a16="http://schemas.microsoft.com/office/drawing/2014/main" id="{200D6F9F-9706-4BE8-9580-0466B01B335E}"/>
            </a:ext>
          </a:extLst>
        </xdr:cNvPr>
        <xdr:cNvCxnSpPr/>
      </xdr:nvCxnSpPr>
      <xdr:spPr>
        <a:xfrm>
          <a:off x="12814300" y="10634799"/>
          <a:ext cx="889000" cy="6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163665</xdr:rowOff>
    </xdr:from>
    <xdr:ext cx="405111" cy="259045"/>
    <xdr:sp macro="" textlink="">
      <xdr:nvSpPr>
        <xdr:cNvPr id="532" name="n_1aveValue【保健センター・保健所】&#10;有形固定資産減価償却率">
          <a:extLst>
            <a:ext uri="{FF2B5EF4-FFF2-40B4-BE49-F238E27FC236}">
              <a16:creationId xmlns:a16="http://schemas.microsoft.com/office/drawing/2014/main" id="{B6036049-3BA5-4A34-B220-5B3619D411F1}"/>
            </a:ext>
          </a:extLst>
        </xdr:cNvPr>
        <xdr:cNvSpPr txBox="1"/>
      </xdr:nvSpPr>
      <xdr:spPr>
        <a:xfrm>
          <a:off x="15266044" y="993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91820</xdr:rowOff>
    </xdr:from>
    <xdr:ext cx="405111" cy="259045"/>
    <xdr:sp macro="" textlink="">
      <xdr:nvSpPr>
        <xdr:cNvPr id="533" name="n_2aveValue【保健センター・保健所】&#10;有形固定資産減価償却率">
          <a:extLst>
            <a:ext uri="{FF2B5EF4-FFF2-40B4-BE49-F238E27FC236}">
              <a16:creationId xmlns:a16="http://schemas.microsoft.com/office/drawing/2014/main" id="{D2149358-C874-4393-8ABE-58071125EE12}"/>
            </a:ext>
          </a:extLst>
        </xdr:cNvPr>
        <xdr:cNvSpPr txBox="1"/>
      </xdr:nvSpPr>
      <xdr:spPr>
        <a:xfrm>
          <a:off x="14389744" y="986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160400</xdr:rowOff>
    </xdr:from>
    <xdr:ext cx="405111" cy="259045"/>
    <xdr:sp macro="" textlink="">
      <xdr:nvSpPr>
        <xdr:cNvPr id="534" name="n_3aveValue【保健センター・保健所】&#10;有形固定資産減価償却率">
          <a:extLst>
            <a:ext uri="{FF2B5EF4-FFF2-40B4-BE49-F238E27FC236}">
              <a16:creationId xmlns:a16="http://schemas.microsoft.com/office/drawing/2014/main" id="{15A69E01-64F9-429B-8B17-7A6ED1C4653F}"/>
            </a:ext>
          </a:extLst>
        </xdr:cNvPr>
        <xdr:cNvSpPr txBox="1"/>
      </xdr:nvSpPr>
      <xdr:spPr>
        <a:xfrm>
          <a:off x="13500744" y="993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88554</xdr:rowOff>
    </xdr:from>
    <xdr:ext cx="405111" cy="259045"/>
    <xdr:sp macro="" textlink="">
      <xdr:nvSpPr>
        <xdr:cNvPr id="535" name="n_4aveValue【保健センター・保健所】&#10;有形固定資産減価償却率">
          <a:extLst>
            <a:ext uri="{FF2B5EF4-FFF2-40B4-BE49-F238E27FC236}">
              <a16:creationId xmlns:a16="http://schemas.microsoft.com/office/drawing/2014/main" id="{B2B1599C-5F63-4D70-9D8F-E763A259C9A3}"/>
            </a:ext>
          </a:extLst>
        </xdr:cNvPr>
        <xdr:cNvSpPr txBox="1"/>
      </xdr:nvSpPr>
      <xdr:spPr>
        <a:xfrm>
          <a:off x="12611744" y="9861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76217</xdr:rowOff>
    </xdr:from>
    <xdr:ext cx="405111" cy="259045"/>
    <xdr:sp macro="" textlink="">
      <xdr:nvSpPr>
        <xdr:cNvPr id="536" name="n_1mainValue【保健センター・保健所】&#10;有形固定資産減価償却率">
          <a:extLst>
            <a:ext uri="{FF2B5EF4-FFF2-40B4-BE49-F238E27FC236}">
              <a16:creationId xmlns:a16="http://schemas.microsoft.com/office/drawing/2014/main" id="{36222749-B055-4749-80EA-DB83E9DBC7F4}"/>
            </a:ext>
          </a:extLst>
        </xdr:cNvPr>
        <xdr:cNvSpPr txBox="1"/>
      </xdr:nvSpPr>
      <xdr:spPr>
        <a:xfrm>
          <a:off x="15266044" y="1087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9270</xdr:rowOff>
    </xdr:from>
    <xdr:ext cx="405111" cy="259045"/>
    <xdr:sp macro="" textlink="">
      <xdr:nvSpPr>
        <xdr:cNvPr id="537" name="n_2mainValue【保健センター・保健所】&#10;有形固定資産減価償却率">
          <a:extLst>
            <a:ext uri="{FF2B5EF4-FFF2-40B4-BE49-F238E27FC236}">
              <a16:creationId xmlns:a16="http://schemas.microsoft.com/office/drawing/2014/main" id="{E6D6AAB9-5520-4A50-B2FE-5F84E01F9C4B}"/>
            </a:ext>
          </a:extLst>
        </xdr:cNvPr>
        <xdr:cNvSpPr txBox="1"/>
      </xdr:nvSpPr>
      <xdr:spPr>
        <a:xfrm>
          <a:off x="14389744" y="10810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113773</xdr:rowOff>
    </xdr:from>
    <xdr:ext cx="405111" cy="259045"/>
    <xdr:sp macro="" textlink="">
      <xdr:nvSpPr>
        <xdr:cNvPr id="538" name="n_3mainValue【保健センター・保健所】&#10;有形固定資産減価償却率">
          <a:extLst>
            <a:ext uri="{FF2B5EF4-FFF2-40B4-BE49-F238E27FC236}">
              <a16:creationId xmlns:a16="http://schemas.microsoft.com/office/drawing/2014/main" id="{3C421D8F-5E01-4482-AD3E-032081525B45}"/>
            </a:ext>
          </a:extLst>
        </xdr:cNvPr>
        <xdr:cNvSpPr txBox="1"/>
      </xdr:nvSpPr>
      <xdr:spPr>
        <a:xfrm>
          <a:off x="13500744" y="10743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46826</xdr:rowOff>
    </xdr:from>
    <xdr:ext cx="405111" cy="259045"/>
    <xdr:sp macro="" textlink="">
      <xdr:nvSpPr>
        <xdr:cNvPr id="539" name="n_4mainValue【保健センター・保健所】&#10;有形固定資産減価償却率">
          <a:extLst>
            <a:ext uri="{FF2B5EF4-FFF2-40B4-BE49-F238E27FC236}">
              <a16:creationId xmlns:a16="http://schemas.microsoft.com/office/drawing/2014/main" id="{2F66FDD1-09BB-4C08-9BF2-64392630B1E8}"/>
            </a:ext>
          </a:extLst>
        </xdr:cNvPr>
        <xdr:cNvSpPr txBox="1"/>
      </xdr:nvSpPr>
      <xdr:spPr>
        <a:xfrm>
          <a:off x="12611744" y="10676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0" name="正方形/長方形 539">
          <a:extLst>
            <a:ext uri="{FF2B5EF4-FFF2-40B4-BE49-F238E27FC236}">
              <a16:creationId xmlns:a16="http://schemas.microsoft.com/office/drawing/2014/main" id="{5B5B1A5F-2D6D-4366-B9F2-D60D7383E205}"/>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1" name="正方形/長方形 540">
          <a:extLst>
            <a:ext uri="{FF2B5EF4-FFF2-40B4-BE49-F238E27FC236}">
              <a16:creationId xmlns:a16="http://schemas.microsoft.com/office/drawing/2014/main" id="{6B5FD0C3-C72D-4836-957F-5DE2CADEF2BC}"/>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2" name="正方形/長方形 541">
          <a:extLst>
            <a:ext uri="{FF2B5EF4-FFF2-40B4-BE49-F238E27FC236}">
              <a16:creationId xmlns:a16="http://schemas.microsoft.com/office/drawing/2014/main" id="{915C2FC1-A10E-4DEC-ACF9-B9D08C79F934}"/>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3" name="正方形/長方形 542">
          <a:extLst>
            <a:ext uri="{FF2B5EF4-FFF2-40B4-BE49-F238E27FC236}">
              <a16:creationId xmlns:a16="http://schemas.microsoft.com/office/drawing/2014/main" id="{520294BA-17E0-4F40-BB00-6FA7FAE9C192}"/>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4" name="正方形/長方形 543">
          <a:extLst>
            <a:ext uri="{FF2B5EF4-FFF2-40B4-BE49-F238E27FC236}">
              <a16:creationId xmlns:a16="http://schemas.microsoft.com/office/drawing/2014/main" id="{C86FCDDD-7749-4C44-A7A5-B41A591DBAC9}"/>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5" name="正方形/長方形 544">
          <a:extLst>
            <a:ext uri="{FF2B5EF4-FFF2-40B4-BE49-F238E27FC236}">
              <a16:creationId xmlns:a16="http://schemas.microsoft.com/office/drawing/2014/main" id="{713FA473-091C-492B-8483-0B3FC27FBC9B}"/>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6" name="正方形/長方形 545">
          <a:extLst>
            <a:ext uri="{FF2B5EF4-FFF2-40B4-BE49-F238E27FC236}">
              <a16:creationId xmlns:a16="http://schemas.microsoft.com/office/drawing/2014/main" id="{148ABB41-BF3C-4C55-B128-0CBEDB6DDA85}"/>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7" name="正方形/長方形 546">
          <a:extLst>
            <a:ext uri="{FF2B5EF4-FFF2-40B4-BE49-F238E27FC236}">
              <a16:creationId xmlns:a16="http://schemas.microsoft.com/office/drawing/2014/main" id="{94794A2A-4DA5-420C-9DC8-D19F9BDF6E5A}"/>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8" name="テキスト ボックス 547">
          <a:extLst>
            <a:ext uri="{FF2B5EF4-FFF2-40B4-BE49-F238E27FC236}">
              <a16:creationId xmlns:a16="http://schemas.microsoft.com/office/drawing/2014/main" id="{98F4061C-F5CF-4299-A365-722C48A432E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9" name="直線コネクタ 548">
          <a:extLst>
            <a:ext uri="{FF2B5EF4-FFF2-40B4-BE49-F238E27FC236}">
              <a16:creationId xmlns:a16="http://schemas.microsoft.com/office/drawing/2014/main" id="{8295A5FF-A86E-4EC2-8764-CD68D0465E4E}"/>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50" name="直線コネクタ 549">
          <a:extLst>
            <a:ext uri="{FF2B5EF4-FFF2-40B4-BE49-F238E27FC236}">
              <a16:creationId xmlns:a16="http://schemas.microsoft.com/office/drawing/2014/main" id="{C6639C9D-0D0E-4C14-B302-69CE574A4A15}"/>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51" name="テキスト ボックス 550">
          <a:extLst>
            <a:ext uri="{FF2B5EF4-FFF2-40B4-BE49-F238E27FC236}">
              <a16:creationId xmlns:a16="http://schemas.microsoft.com/office/drawing/2014/main" id="{68CD2295-350C-48CF-B96E-9D4D17215D2E}"/>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52" name="直線コネクタ 551">
          <a:extLst>
            <a:ext uri="{FF2B5EF4-FFF2-40B4-BE49-F238E27FC236}">
              <a16:creationId xmlns:a16="http://schemas.microsoft.com/office/drawing/2014/main" id="{FC356AF8-7610-4C06-BC58-289704EAA0FD}"/>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53" name="テキスト ボックス 552">
          <a:extLst>
            <a:ext uri="{FF2B5EF4-FFF2-40B4-BE49-F238E27FC236}">
              <a16:creationId xmlns:a16="http://schemas.microsoft.com/office/drawing/2014/main" id="{60408F0B-0B52-4FB2-A32B-267CEDAC5CB2}"/>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54" name="直線コネクタ 553">
          <a:extLst>
            <a:ext uri="{FF2B5EF4-FFF2-40B4-BE49-F238E27FC236}">
              <a16:creationId xmlns:a16="http://schemas.microsoft.com/office/drawing/2014/main" id="{A36EA279-DD2B-4F4F-B7D5-F045028AFEF5}"/>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55" name="テキスト ボックス 554">
          <a:extLst>
            <a:ext uri="{FF2B5EF4-FFF2-40B4-BE49-F238E27FC236}">
              <a16:creationId xmlns:a16="http://schemas.microsoft.com/office/drawing/2014/main" id="{8A024396-3CC5-4A88-95AD-97A8DD98C7D5}"/>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56" name="直線コネクタ 555">
          <a:extLst>
            <a:ext uri="{FF2B5EF4-FFF2-40B4-BE49-F238E27FC236}">
              <a16:creationId xmlns:a16="http://schemas.microsoft.com/office/drawing/2014/main" id="{4C77346B-406A-49E8-B758-8B5F06DB3BBF}"/>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57" name="テキスト ボックス 556">
          <a:extLst>
            <a:ext uri="{FF2B5EF4-FFF2-40B4-BE49-F238E27FC236}">
              <a16:creationId xmlns:a16="http://schemas.microsoft.com/office/drawing/2014/main" id="{12E9AD27-E9E5-4FD3-833F-A8FA2BB697E3}"/>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8" name="直線コネクタ 557">
          <a:extLst>
            <a:ext uri="{FF2B5EF4-FFF2-40B4-BE49-F238E27FC236}">
              <a16:creationId xmlns:a16="http://schemas.microsoft.com/office/drawing/2014/main" id="{C0855EBD-22DE-4822-BA67-3AD2BBA0CA3A}"/>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59" name="テキスト ボックス 558">
          <a:extLst>
            <a:ext uri="{FF2B5EF4-FFF2-40B4-BE49-F238E27FC236}">
              <a16:creationId xmlns:a16="http://schemas.microsoft.com/office/drawing/2014/main" id="{0352CC94-A0AD-4A15-9E17-C3CF5616DD62}"/>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0" name="【保健センター・保健所】&#10;一人当たり面積グラフ枠">
          <a:extLst>
            <a:ext uri="{FF2B5EF4-FFF2-40B4-BE49-F238E27FC236}">
              <a16:creationId xmlns:a16="http://schemas.microsoft.com/office/drawing/2014/main" id="{F8E44446-9387-46D9-A92D-166176F2F845}"/>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154077</xdr:rowOff>
    </xdr:from>
    <xdr:to>
      <xdr:col>116</xdr:col>
      <xdr:colOff>62864</xdr:colOff>
      <xdr:row>63</xdr:row>
      <xdr:rowOff>152247</xdr:rowOff>
    </xdr:to>
    <xdr:cxnSp macro="">
      <xdr:nvCxnSpPr>
        <xdr:cNvPr id="561" name="直線コネクタ 560">
          <a:extLst>
            <a:ext uri="{FF2B5EF4-FFF2-40B4-BE49-F238E27FC236}">
              <a16:creationId xmlns:a16="http://schemas.microsoft.com/office/drawing/2014/main" id="{237BB330-23F2-480B-84E6-192F12947AA1}"/>
            </a:ext>
          </a:extLst>
        </xdr:cNvPr>
        <xdr:cNvCxnSpPr/>
      </xdr:nvCxnSpPr>
      <xdr:spPr>
        <a:xfrm flipV="1">
          <a:off x="22160864" y="9583827"/>
          <a:ext cx="0" cy="1369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156074</xdr:rowOff>
    </xdr:from>
    <xdr:ext cx="469744" cy="259045"/>
    <xdr:sp macro="" textlink="">
      <xdr:nvSpPr>
        <xdr:cNvPr id="562" name="【保健センター・保健所】&#10;一人当たり面積最小値テキスト">
          <a:extLst>
            <a:ext uri="{FF2B5EF4-FFF2-40B4-BE49-F238E27FC236}">
              <a16:creationId xmlns:a16="http://schemas.microsoft.com/office/drawing/2014/main" id="{BAFD80C9-5D83-4EFD-9DA6-4FF783778846}"/>
            </a:ext>
          </a:extLst>
        </xdr:cNvPr>
        <xdr:cNvSpPr txBox="1"/>
      </xdr:nvSpPr>
      <xdr:spPr>
        <a:xfrm>
          <a:off x="22199600" y="10957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152247</xdr:rowOff>
    </xdr:from>
    <xdr:to>
      <xdr:col>116</xdr:col>
      <xdr:colOff>152400</xdr:colOff>
      <xdr:row>63</xdr:row>
      <xdr:rowOff>152247</xdr:rowOff>
    </xdr:to>
    <xdr:cxnSp macro="">
      <xdr:nvCxnSpPr>
        <xdr:cNvPr id="563" name="直線コネクタ 562">
          <a:extLst>
            <a:ext uri="{FF2B5EF4-FFF2-40B4-BE49-F238E27FC236}">
              <a16:creationId xmlns:a16="http://schemas.microsoft.com/office/drawing/2014/main" id="{19A79C9E-EC7B-454C-8C37-C7F87A1293FB}"/>
            </a:ext>
          </a:extLst>
        </xdr:cNvPr>
        <xdr:cNvCxnSpPr/>
      </xdr:nvCxnSpPr>
      <xdr:spPr>
        <a:xfrm>
          <a:off x="22072600" y="10953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100754</xdr:rowOff>
    </xdr:from>
    <xdr:ext cx="469744" cy="259045"/>
    <xdr:sp macro="" textlink="">
      <xdr:nvSpPr>
        <xdr:cNvPr id="564" name="【保健センター・保健所】&#10;一人当たり面積最大値テキスト">
          <a:extLst>
            <a:ext uri="{FF2B5EF4-FFF2-40B4-BE49-F238E27FC236}">
              <a16:creationId xmlns:a16="http://schemas.microsoft.com/office/drawing/2014/main" id="{223AD338-E43C-4DEC-9DCE-52E7F38E4737}"/>
            </a:ext>
          </a:extLst>
        </xdr:cNvPr>
        <xdr:cNvSpPr txBox="1"/>
      </xdr:nvSpPr>
      <xdr:spPr>
        <a:xfrm>
          <a:off x="22199600" y="9359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154077</xdr:rowOff>
    </xdr:from>
    <xdr:to>
      <xdr:col>116</xdr:col>
      <xdr:colOff>152400</xdr:colOff>
      <xdr:row>55</xdr:row>
      <xdr:rowOff>154077</xdr:rowOff>
    </xdr:to>
    <xdr:cxnSp macro="">
      <xdr:nvCxnSpPr>
        <xdr:cNvPr id="565" name="直線コネクタ 564">
          <a:extLst>
            <a:ext uri="{FF2B5EF4-FFF2-40B4-BE49-F238E27FC236}">
              <a16:creationId xmlns:a16="http://schemas.microsoft.com/office/drawing/2014/main" id="{529C2930-F1C7-486C-B465-AA24E88FB7E1}"/>
            </a:ext>
          </a:extLst>
        </xdr:cNvPr>
        <xdr:cNvCxnSpPr/>
      </xdr:nvCxnSpPr>
      <xdr:spPr>
        <a:xfrm>
          <a:off x="22072600" y="9583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15511</xdr:rowOff>
    </xdr:from>
    <xdr:ext cx="469744" cy="259045"/>
    <xdr:sp macro="" textlink="">
      <xdr:nvSpPr>
        <xdr:cNvPr id="566" name="【保健センター・保健所】&#10;一人当たり面積平均値テキスト">
          <a:extLst>
            <a:ext uri="{FF2B5EF4-FFF2-40B4-BE49-F238E27FC236}">
              <a16:creationId xmlns:a16="http://schemas.microsoft.com/office/drawing/2014/main" id="{0D17EDA5-E3EC-43AE-BD59-69A2E2285DE5}"/>
            </a:ext>
          </a:extLst>
        </xdr:cNvPr>
        <xdr:cNvSpPr txBox="1"/>
      </xdr:nvSpPr>
      <xdr:spPr>
        <a:xfrm>
          <a:off x="22199600" y="106454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164084</xdr:rowOff>
    </xdr:from>
    <xdr:to>
      <xdr:col>116</xdr:col>
      <xdr:colOff>114300</xdr:colOff>
      <xdr:row>63</xdr:row>
      <xdr:rowOff>94234</xdr:rowOff>
    </xdr:to>
    <xdr:sp macro="" textlink="">
      <xdr:nvSpPr>
        <xdr:cNvPr id="567" name="フローチャート: 判断 566">
          <a:extLst>
            <a:ext uri="{FF2B5EF4-FFF2-40B4-BE49-F238E27FC236}">
              <a16:creationId xmlns:a16="http://schemas.microsoft.com/office/drawing/2014/main" id="{9B54395C-4DFB-45D9-8A1D-DF35A5C228D5}"/>
            </a:ext>
          </a:extLst>
        </xdr:cNvPr>
        <xdr:cNvSpPr/>
      </xdr:nvSpPr>
      <xdr:spPr>
        <a:xfrm>
          <a:off x="22110700" y="1079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28296</xdr:rowOff>
    </xdr:from>
    <xdr:to>
      <xdr:col>112</xdr:col>
      <xdr:colOff>38100</xdr:colOff>
      <xdr:row>63</xdr:row>
      <xdr:rowOff>129896</xdr:rowOff>
    </xdr:to>
    <xdr:sp macro="" textlink="">
      <xdr:nvSpPr>
        <xdr:cNvPr id="568" name="フローチャート: 判断 567">
          <a:extLst>
            <a:ext uri="{FF2B5EF4-FFF2-40B4-BE49-F238E27FC236}">
              <a16:creationId xmlns:a16="http://schemas.microsoft.com/office/drawing/2014/main" id="{27CF578B-CFDD-4B88-B668-41CEAE347C64}"/>
            </a:ext>
          </a:extLst>
        </xdr:cNvPr>
        <xdr:cNvSpPr/>
      </xdr:nvSpPr>
      <xdr:spPr>
        <a:xfrm>
          <a:off x="21272500" y="10829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18237</xdr:rowOff>
    </xdr:from>
    <xdr:to>
      <xdr:col>107</xdr:col>
      <xdr:colOff>101600</xdr:colOff>
      <xdr:row>63</xdr:row>
      <xdr:rowOff>119837</xdr:rowOff>
    </xdr:to>
    <xdr:sp macro="" textlink="">
      <xdr:nvSpPr>
        <xdr:cNvPr id="569" name="フローチャート: 判断 568">
          <a:extLst>
            <a:ext uri="{FF2B5EF4-FFF2-40B4-BE49-F238E27FC236}">
              <a16:creationId xmlns:a16="http://schemas.microsoft.com/office/drawing/2014/main" id="{AA87361C-F1D0-45D0-B975-B0640F30D5B3}"/>
            </a:ext>
          </a:extLst>
        </xdr:cNvPr>
        <xdr:cNvSpPr/>
      </xdr:nvSpPr>
      <xdr:spPr>
        <a:xfrm>
          <a:off x="20383500" y="10819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20066</xdr:rowOff>
    </xdr:from>
    <xdr:to>
      <xdr:col>102</xdr:col>
      <xdr:colOff>165100</xdr:colOff>
      <xdr:row>63</xdr:row>
      <xdr:rowOff>121666</xdr:rowOff>
    </xdr:to>
    <xdr:sp macro="" textlink="">
      <xdr:nvSpPr>
        <xdr:cNvPr id="570" name="フローチャート: 判断 569">
          <a:extLst>
            <a:ext uri="{FF2B5EF4-FFF2-40B4-BE49-F238E27FC236}">
              <a16:creationId xmlns:a16="http://schemas.microsoft.com/office/drawing/2014/main" id="{884A9395-8862-48EA-BEC8-461A00DA13E6}"/>
            </a:ext>
          </a:extLst>
        </xdr:cNvPr>
        <xdr:cNvSpPr/>
      </xdr:nvSpPr>
      <xdr:spPr>
        <a:xfrm>
          <a:off x="19494500" y="1082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37440</xdr:rowOff>
    </xdr:from>
    <xdr:to>
      <xdr:col>98</xdr:col>
      <xdr:colOff>38100</xdr:colOff>
      <xdr:row>63</xdr:row>
      <xdr:rowOff>139040</xdr:rowOff>
    </xdr:to>
    <xdr:sp macro="" textlink="">
      <xdr:nvSpPr>
        <xdr:cNvPr id="571" name="フローチャート: 判断 570">
          <a:extLst>
            <a:ext uri="{FF2B5EF4-FFF2-40B4-BE49-F238E27FC236}">
              <a16:creationId xmlns:a16="http://schemas.microsoft.com/office/drawing/2014/main" id="{57D77EBF-DCAC-47F7-A856-38DD42457E06}"/>
            </a:ext>
          </a:extLst>
        </xdr:cNvPr>
        <xdr:cNvSpPr/>
      </xdr:nvSpPr>
      <xdr:spPr>
        <a:xfrm>
          <a:off x="18605500" y="10838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2" name="テキスト ボックス 571">
          <a:extLst>
            <a:ext uri="{FF2B5EF4-FFF2-40B4-BE49-F238E27FC236}">
              <a16:creationId xmlns:a16="http://schemas.microsoft.com/office/drawing/2014/main" id="{9324F6B6-9CBE-4AD1-B17B-2FE749D0228C}"/>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3" name="テキスト ボックス 572">
          <a:extLst>
            <a:ext uri="{FF2B5EF4-FFF2-40B4-BE49-F238E27FC236}">
              <a16:creationId xmlns:a16="http://schemas.microsoft.com/office/drawing/2014/main" id="{69BC953B-6E2C-4E30-960B-A3BD679F5EFD}"/>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4" name="テキスト ボックス 573">
          <a:extLst>
            <a:ext uri="{FF2B5EF4-FFF2-40B4-BE49-F238E27FC236}">
              <a16:creationId xmlns:a16="http://schemas.microsoft.com/office/drawing/2014/main" id="{38955937-5A0E-46B3-97B3-E0C19FA9313B}"/>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5" name="テキスト ボックス 574">
          <a:extLst>
            <a:ext uri="{FF2B5EF4-FFF2-40B4-BE49-F238E27FC236}">
              <a16:creationId xmlns:a16="http://schemas.microsoft.com/office/drawing/2014/main" id="{40B40191-FE47-466E-8F5E-46BCBFB4CE2B}"/>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6" name="テキスト ボックス 575">
          <a:extLst>
            <a:ext uri="{FF2B5EF4-FFF2-40B4-BE49-F238E27FC236}">
              <a16:creationId xmlns:a16="http://schemas.microsoft.com/office/drawing/2014/main" id="{4C57B98F-C51A-4220-BE9B-8DA2D84F53A2}"/>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62585</xdr:rowOff>
    </xdr:from>
    <xdr:to>
      <xdr:col>116</xdr:col>
      <xdr:colOff>114300</xdr:colOff>
      <xdr:row>63</xdr:row>
      <xdr:rowOff>164185</xdr:rowOff>
    </xdr:to>
    <xdr:sp macro="" textlink="">
      <xdr:nvSpPr>
        <xdr:cNvPr id="577" name="楕円 576">
          <a:extLst>
            <a:ext uri="{FF2B5EF4-FFF2-40B4-BE49-F238E27FC236}">
              <a16:creationId xmlns:a16="http://schemas.microsoft.com/office/drawing/2014/main" id="{E933261D-5DE5-40C7-9793-01B509BCD4CC}"/>
            </a:ext>
          </a:extLst>
        </xdr:cNvPr>
        <xdr:cNvSpPr/>
      </xdr:nvSpPr>
      <xdr:spPr>
        <a:xfrm>
          <a:off x="22110700" y="1086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148962</xdr:rowOff>
    </xdr:from>
    <xdr:ext cx="469744" cy="259045"/>
    <xdr:sp macro="" textlink="">
      <xdr:nvSpPr>
        <xdr:cNvPr id="578" name="【保健センター・保健所】&#10;一人当たり面積該当値テキスト">
          <a:extLst>
            <a:ext uri="{FF2B5EF4-FFF2-40B4-BE49-F238E27FC236}">
              <a16:creationId xmlns:a16="http://schemas.microsoft.com/office/drawing/2014/main" id="{1F6D94FD-E100-48D4-9A99-E60F6D5C6AB2}"/>
            </a:ext>
          </a:extLst>
        </xdr:cNvPr>
        <xdr:cNvSpPr txBox="1"/>
      </xdr:nvSpPr>
      <xdr:spPr>
        <a:xfrm>
          <a:off x="22199600" y="10778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63043</xdr:rowOff>
    </xdr:from>
    <xdr:to>
      <xdr:col>112</xdr:col>
      <xdr:colOff>38100</xdr:colOff>
      <xdr:row>63</xdr:row>
      <xdr:rowOff>164643</xdr:rowOff>
    </xdr:to>
    <xdr:sp macro="" textlink="">
      <xdr:nvSpPr>
        <xdr:cNvPr id="579" name="楕円 578">
          <a:extLst>
            <a:ext uri="{FF2B5EF4-FFF2-40B4-BE49-F238E27FC236}">
              <a16:creationId xmlns:a16="http://schemas.microsoft.com/office/drawing/2014/main" id="{A60FA7E7-350F-47E5-A36C-09019975505C}"/>
            </a:ext>
          </a:extLst>
        </xdr:cNvPr>
        <xdr:cNvSpPr/>
      </xdr:nvSpPr>
      <xdr:spPr>
        <a:xfrm>
          <a:off x="21272500" y="10864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113385</xdr:rowOff>
    </xdr:from>
    <xdr:to>
      <xdr:col>116</xdr:col>
      <xdr:colOff>63500</xdr:colOff>
      <xdr:row>63</xdr:row>
      <xdr:rowOff>113843</xdr:rowOff>
    </xdr:to>
    <xdr:cxnSp macro="">
      <xdr:nvCxnSpPr>
        <xdr:cNvPr id="580" name="直線コネクタ 579">
          <a:extLst>
            <a:ext uri="{FF2B5EF4-FFF2-40B4-BE49-F238E27FC236}">
              <a16:creationId xmlns:a16="http://schemas.microsoft.com/office/drawing/2014/main" id="{420DEDE6-880D-4E32-9164-5A939A5E8528}"/>
            </a:ext>
          </a:extLst>
        </xdr:cNvPr>
        <xdr:cNvCxnSpPr/>
      </xdr:nvCxnSpPr>
      <xdr:spPr>
        <a:xfrm flipV="1">
          <a:off x="21323300" y="10914735"/>
          <a:ext cx="8382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63957</xdr:rowOff>
    </xdr:from>
    <xdr:to>
      <xdr:col>107</xdr:col>
      <xdr:colOff>101600</xdr:colOff>
      <xdr:row>63</xdr:row>
      <xdr:rowOff>165557</xdr:rowOff>
    </xdr:to>
    <xdr:sp macro="" textlink="">
      <xdr:nvSpPr>
        <xdr:cNvPr id="581" name="楕円 580">
          <a:extLst>
            <a:ext uri="{FF2B5EF4-FFF2-40B4-BE49-F238E27FC236}">
              <a16:creationId xmlns:a16="http://schemas.microsoft.com/office/drawing/2014/main" id="{5BAC6E52-894B-4B2C-A438-715FABD41E08}"/>
            </a:ext>
          </a:extLst>
        </xdr:cNvPr>
        <xdr:cNvSpPr/>
      </xdr:nvSpPr>
      <xdr:spPr>
        <a:xfrm>
          <a:off x="20383500" y="10865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113843</xdr:rowOff>
    </xdr:from>
    <xdr:to>
      <xdr:col>111</xdr:col>
      <xdr:colOff>177800</xdr:colOff>
      <xdr:row>63</xdr:row>
      <xdr:rowOff>114757</xdr:rowOff>
    </xdr:to>
    <xdr:cxnSp macro="">
      <xdr:nvCxnSpPr>
        <xdr:cNvPr id="582" name="直線コネクタ 581">
          <a:extLst>
            <a:ext uri="{FF2B5EF4-FFF2-40B4-BE49-F238E27FC236}">
              <a16:creationId xmlns:a16="http://schemas.microsoft.com/office/drawing/2014/main" id="{711DCEA1-5F12-41C7-B55E-4C63C70F3FA4}"/>
            </a:ext>
          </a:extLst>
        </xdr:cNvPr>
        <xdr:cNvCxnSpPr/>
      </xdr:nvCxnSpPr>
      <xdr:spPr>
        <a:xfrm flipV="1">
          <a:off x="20434300" y="10915193"/>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64871</xdr:rowOff>
    </xdr:from>
    <xdr:to>
      <xdr:col>102</xdr:col>
      <xdr:colOff>165100</xdr:colOff>
      <xdr:row>63</xdr:row>
      <xdr:rowOff>166471</xdr:rowOff>
    </xdr:to>
    <xdr:sp macro="" textlink="">
      <xdr:nvSpPr>
        <xdr:cNvPr id="583" name="楕円 582">
          <a:extLst>
            <a:ext uri="{FF2B5EF4-FFF2-40B4-BE49-F238E27FC236}">
              <a16:creationId xmlns:a16="http://schemas.microsoft.com/office/drawing/2014/main" id="{7CD027C3-EEC9-48A8-A0EC-CDD4C95698A1}"/>
            </a:ext>
          </a:extLst>
        </xdr:cNvPr>
        <xdr:cNvSpPr/>
      </xdr:nvSpPr>
      <xdr:spPr>
        <a:xfrm>
          <a:off x="19494500" y="10866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114757</xdr:rowOff>
    </xdr:from>
    <xdr:to>
      <xdr:col>107</xdr:col>
      <xdr:colOff>50800</xdr:colOff>
      <xdr:row>63</xdr:row>
      <xdr:rowOff>115671</xdr:rowOff>
    </xdr:to>
    <xdr:cxnSp macro="">
      <xdr:nvCxnSpPr>
        <xdr:cNvPr id="584" name="直線コネクタ 583">
          <a:extLst>
            <a:ext uri="{FF2B5EF4-FFF2-40B4-BE49-F238E27FC236}">
              <a16:creationId xmlns:a16="http://schemas.microsoft.com/office/drawing/2014/main" id="{B0ABED47-A319-4C84-8385-697D9423F505}"/>
            </a:ext>
          </a:extLst>
        </xdr:cNvPr>
        <xdr:cNvCxnSpPr/>
      </xdr:nvCxnSpPr>
      <xdr:spPr>
        <a:xfrm flipV="1">
          <a:off x="19545300" y="10916107"/>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65329</xdr:rowOff>
    </xdr:from>
    <xdr:to>
      <xdr:col>98</xdr:col>
      <xdr:colOff>38100</xdr:colOff>
      <xdr:row>63</xdr:row>
      <xdr:rowOff>166929</xdr:rowOff>
    </xdr:to>
    <xdr:sp macro="" textlink="">
      <xdr:nvSpPr>
        <xdr:cNvPr id="585" name="楕円 584">
          <a:extLst>
            <a:ext uri="{FF2B5EF4-FFF2-40B4-BE49-F238E27FC236}">
              <a16:creationId xmlns:a16="http://schemas.microsoft.com/office/drawing/2014/main" id="{46591489-2CEE-40DF-A124-8E901E260DE5}"/>
            </a:ext>
          </a:extLst>
        </xdr:cNvPr>
        <xdr:cNvSpPr/>
      </xdr:nvSpPr>
      <xdr:spPr>
        <a:xfrm>
          <a:off x="18605500" y="10866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115671</xdr:rowOff>
    </xdr:from>
    <xdr:to>
      <xdr:col>102</xdr:col>
      <xdr:colOff>114300</xdr:colOff>
      <xdr:row>63</xdr:row>
      <xdr:rowOff>116129</xdr:rowOff>
    </xdr:to>
    <xdr:cxnSp macro="">
      <xdr:nvCxnSpPr>
        <xdr:cNvPr id="586" name="直線コネクタ 585">
          <a:extLst>
            <a:ext uri="{FF2B5EF4-FFF2-40B4-BE49-F238E27FC236}">
              <a16:creationId xmlns:a16="http://schemas.microsoft.com/office/drawing/2014/main" id="{BEE0AE7B-F847-4080-805E-DD3FA7EA81FC}"/>
            </a:ext>
          </a:extLst>
        </xdr:cNvPr>
        <xdr:cNvCxnSpPr/>
      </xdr:nvCxnSpPr>
      <xdr:spPr>
        <a:xfrm flipV="1">
          <a:off x="18656300" y="10917021"/>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146423</xdr:rowOff>
    </xdr:from>
    <xdr:ext cx="469744" cy="259045"/>
    <xdr:sp macro="" textlink="">
      <xdr:nvSpPr>
        <xdr:cNvPr id="587" name="n_1aveValue【保健センター・保健所】&#10;一人当たり面積">
          <a:extLst>
            <a:ext uri="{FF2B5EF4-FFF2-40B4-BE49-F238E27FC236}">
              <a16:creationId xmlns:a16="http://schemas.microsoft.com/office/drawing/2014/main" id="{C957CEB8-6A50-48BF-82BB-A599C6196166}"/>
            </a:ext>
          </a:extLst>
        </xdr:cNvPr>
        <xdr:cNvSpPr txBox="1"/>
      </xdr:nvSpPr>
      <xdr:spPr>
        <a:xfrm>
          <a:off x="21075727" y="10604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136364</xdr:rowOff>
    </xdr:from>
    <xdr:ext cx="469744" cy="259045"/>
    <xdr:sp macro="" textlink="">
      <xdr:nvSpPr>
        <xdr:cNvPr id="588" name="n_2aveValue【保健センター・保健所】&#10;一人当たり面積">
          <a:extLst>
            <a:ext uri="{FF2B5EF4-FFF2-40B4-BE49-F238E27FC236}">
              <a16:creationId xmlns:a16="http://schemas.microsoft.com/office/drawing/2014/main" id="{387D4982-B56F-4DF6-8237-39D97C82666F}"/>
            </a:ext>
          </a:extLst>
        </xdr:cNvPr>
        <xdr:cNvSpPr txBox="1"/>
      </xdr:nvSpPr>
      <xdr:spPr>
        <a:xfrm>
          <a:off x="20199427" y="10594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138193</xdr:rowOff>
    </xdr:from>
    <xdr:ext cx="469744" cy="259045"/>
    <xdr:sp macro="" textlink="">
      <xdr:nvSpPr>
        <xdr:cNvPr id="589" name="n_3aveValue【保健センター・保健所】&#10;一人当たり面積">
          <a:extLst>
            <a:ext uri="{FF2B5EF4-FFF2-40B4-BE49-F238E27FC236}">
              <a16:creationId xmlns:a16="http://schemas.microsoft.com/office/drawing/2014/main" id="{C6A83BDF-9D71-4563-A31C-A89AC7A85768}"/>
            </a:ext>
          </a:extLst>
        </xdr:cNvPr>
        <xdr:cNvSpPr txBox="1"/>
      </xdr:nvSpPr>
      <xdr:spPr>
        <a:xfrm>
          <a:off x="19310427" y="10596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155567</xdr:rowOff>
    </xdr:from>
    <xdr:ext cx="469744" cy="259045"/>
    <xdr:sp macro="" textlink="">
      <xdr:nvSpPr>
        <xdr:cNvPr id="590" name="n_4aveValue【保健センター・保健所】&#10;一人当たり面積">
          <a:extLst>
            <a:ext uri="{FF2B5EF4-FFF2-40B4-BE49-F238E27FC236}">
              <a16:creationId xmlns:a16="http://schemas.microsoft.com/office/drawing/2014/main" id="{18DB91E7-5CE7-4FD0-B99E-96DC1FA62114}"/>
            </a:ext>
          </a:extLst>
        </xdr:cNvPr>
        <xdr:cNvSpPr txBox="1"/>
      </xdr:nvSpPr>
      <xdr:spPr>
        <a:xfrm>
          <a:off x="18421427" y="10614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155770</xdr:rowOff>
    </xdr:from>
    <xdr:ext cx="469744" cy="259045"/>
    <xdr:sp macro="" textlink="">
      <xdr:nvSpPr>
        <xdr:cNvPr id="591" name="n_1mainValue【保健センター・保健所】&#10;一人当たり面積">
          <a:extLst>
            <a:ext uri="{FF2B5EF4-FFF2-40B4-BE49-F238E27FC236}">
              <a16:creationId xmlns:a16="http://schemas.microsoft.com/office/drawing/2014/main" id="{292B303A-9D20-4FC5-A547-D7CF3993DF34}"/>
            </a:ext>
          </a:extLst>
        </xdr:cNvPr>
        <xdr:cNvSpPr txBox="1"/>
      </xdr:nvSpPr>
      <xdr:spPr>
        <a:xfrm>
          <a:off x="21075727" y="10957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156684</xdr:rowOff>
    </xdr:from>
    <xdr:ext cx="469744" cy="259045"/>
    <xdr:sp macro="" textlink="">
      <xdr:nvSpPr>
        <xdr:cNvPr id="592" name="n_2mainValue【保健センター・保健所】&#10;一人当たり面積">
          <a:extLst>
            <a:ext uri="{FF2B5EF4-FFF2-40B4-BE49-F238E27FC236}">
              <a16:creationId xmlns:a16="http://schemas.microsoft.com/office/drawing/2014/main" id="{38CBE468-C36F-4DD1-B2EC-08E20938502F}"/>
            </a:ext>
          </a:extLst>
        </xdr:cNvPr>
        <xdr:cNvSpPr txBox="1"/>
      </xdr:nvSpPr>
      <xdr:spPr>
        <a:xfrm>
          <a:off x="20199427" y="10958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157598</xdr:rowOff>
    </xdr:from>
    <xdr:ext cx="469744" cy="259045"/>
    <xdr:sp macro="" textlink="">
      <xdr:nvSpPr>
        <xdr:cNvPr id="593" name="n_3mainValue【保健センター・保健所】&#10;一人当たり面積">
          <a:extLst>
            <a:ext uri="{FF2B5EF4-FFF2-40B4-BE49-F238E27FC236}">
              <a16:creationId xmlns:a16="http://schemas.microsoft.com/office/drawing/2014/main" id="{3550A72A-A1DF-4729-A4B6-EAF2534A40C5}"/>
            </a:ext>
          </a:extLst>
        </xdr:cNvPr>
        <xdr:cNvSpPr txBox="1"/>
      </xdr:nvSpPr>
      <xdr:spPr>
        <a:xfrm>
          <a:off x="19310427" y="10958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158056</xdr:rowOff>
    </xdr:from>
    <xdr:ext cx="469744" cy="259045"/>
    <xdr:sp macro="" textlink="">
      <xdr:nvSpPr>
        <xdr:cNvPr id="594" name="n_4mainValue【保健センター・保健所】&#10;一人当たり面積">
          <a:extLst>
            <a:ext uri="{FF2B5EF4-FFF2-40B4-BE49-F238E27FC236}">
              <a16:creationId xmlns:a16="http://schemas.microsoft.com/office/drawing/2014/main" id="{A0D72653-72BB-4819-86B5-EB29B673E188}"/>
            </a:ext>
          </a:extLst>
        </xdr:cNvPr>
        <xdr:cNvSpPr txBox="1"/>
      </xdr:nvSpPr>
      <xdr:spPr>
        <a:xfrm>
          <a:off x="18421427" y="10959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5" name="正方形/長方形 594">
          <a:extLst>
            <a:ext uri="{FF2B5EF4-FFF2-40B4-BE49-F238E27FC236}">
              <a16:creationId xmlns:a16="http://schemas.microsoft.com/office/drawing/2014/main" id="{0108FDFD-4373-4C9C-8863-7D20254F65DC}"/>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6" name="正方形/長方形 595">
          <a:extLst>
            <a:ext uri="{FF2B5EF4-FFF2-40B4-BE49-F238E27FC236}">
              <a16:creationId xmlns:a16="http://schemas.microsoft.com/office/drawing/2014/main" id="{D9D5C858-B1F5-413F-B003-DBF3EC325116}"/>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7" name="正方形/長方形 596">
          <a:extLst>
            <a:ext uri="{FF2B5EF4-FFF2-40B4-BE49-F238E27FC236}">
              <a16:creationId xmlns:a16="http://schemas.microsoft.com/office/drawing/2014/main" id="{B634E331-84C6-4861-B5D3-6E31C7B3A2CD}"/>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8" name="正方形/長方形 597">
          <a:extLst>
            <a:ext uri="{FF2B5EF4-FFF2-40B4-BE49-F238E27FC236}">
              <a16:creationId xmlns:a16="http://schemas.microsoft.com/office/drawing/2014/main" id="{B725D2E8-5B26-443A-B9C0-34D09097F7C9}"/>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9" name="正方形/長方形 598">
          <a:extLst>
            <a:ext uri="{FF2B5EF4-FFF2-40B4-BE49-F238E27FC236}">
              <a16:creationId xmlns:a16="http://schemas.microsoft.com/office/drawing/2014/main" id="{6477E1B7-1632-460E-B0B9-2F690B7864DF}"/>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0" name="正方形/長方形 599">
          <a:extLst>
            <a:ext uri="{FF2B5EF4-FFF2-40B4-BE49-F238E27FC236}">
              <a16:creationId xmlns:a16="http://schemas.microsoft.com/office/drawing/2014/main" id="{7102832A-B26F-44F1-9173-3F8C5B36C5B7}"/>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1" name="正方形/長方形 600">
          <a:extLst>
            <a:ext uri="{FF2B5EF4-FFF2-40B4-BE49-F238E27FC236}">
              <a16:creationId xmlns:a16="http://schemas.microsoft.com/office/drawing/2014/main" id="{E81B68BC-ED7E-4331-9CD3-B9EB258BC098}"/>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2" name="正方形/長方形 601">
          <a:extLst>
            <a:ext uri="{FF2B5EF4-FFF2-40B4-BE49-F238E27FC236}">
              <a16:creationId xmlns:a16="http://schemas.microsoft.com/office/drawing/2014/main" id="{5AFE7471-4E3C-4EE2-A095-8934565383B9}"/>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3" name="テキスト ボックス 602">
          <a:extLst>
            <a:ext uri="{FF2B5EF4-FFF2-40B4-BE49-F238E27FC236}">
              <a16:creationId xmlns:a16="http://schemas.microsoft.com/office/drawing/2014/main" id="{3197D012-3C48-4895-87DF-7EBC8DB0B40D}"/>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4" name="直線コネクタ 603">
          <a:extLst>
            <a:ext uri="{FF2B5EF4-FFF2-40B4-BE49-F238E27FC236}">
              <a16:creationId xmlns:a16="http://schemas.microsoft.com/office/drawing/2014/main" id="{EC8E4792-39C9-45EF-B239-EC3E5E6EC68D}"/>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05" name="テキスト ボックス 604">
          <a:extLst>
            <a:ext uri="{FF2B5EF4-FFF2-40B4-BE49-F238E27FC236}">
              <a16:creationId xmlns:a16="http://schemas.microsoft.com/office/drawing/2014/main" id="{A067793E-CA8B-4F23-905E-B6DE0516D151}"/>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06" name="直線コネクタ 605">
          <a:extLst>
            <a:ext uri="{FF2B5EF4-FFF2-40B4-BE49-F238E27FC236}">
              <a16:creationId xmlns:a16="http://schemas.microsoft.com/office/drawing/2014/main" id="{76FD84D8-1B01-4A8A-BC9A-207D8B092805}"/>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07" name="テキスト ボックス 606">
          <a:extLst>
            <a:ext uri="{FF2B5EF4-FFF2-40B4-BE49-F238E27FC236}">
              <a16:creationId xmlns:a16="http://schemas.microsoft.com/office/drawing/2014/main" id="{0CD7F6F9-222B-4BDA-8C1C-F47FC4AB9622}"/>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08" name="直線コネクタ 607">
          <a:extLst>
            <a:ext uri="{FF2B5EF4-FFF2-40B4-BE49-F238E27FC236}">
              <a16:creationId xmlns:a16="http://schemas.microsoft.com/office/drawing/2014/main" id="{CAD32AA2-1043-41AF-9E96-1AF9B14381AD}"/>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09" name="テキスト ボックス 608">
          <a:extLst>
            <a:ext uri="{FF2B5EF4-FFF2-40B4-BE49-F238E27FC236}">
              <a16:creationId xmlns:a16="http://schemas.microsoft.com/office/drawing/2014/main" id="{6FC6E5DA-5ADB-4FD7-ACB9-CDC74EFD0999}"/>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10" name="直線コネクタ 609">
          <a:extLst>
            <a:ext uri="{FF2B5EF4-FFF2-40B4-BE49-F238E27FC236}">
              <a16:creationId xmlns:a16="http://schemas.microsoft.com/office/drawing/2014/main" id="{9D04C165-8F26-438D-B167-3911E700EFC7}"/>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11" name="テキスト ボックス 610">
          <a:extLst>
            <a:ext uri="{FF2B5EF4-FFF2-40B4-BE49-F238E27FC236}">
              <a16:creationId xmlns:a16="http://schemas.microsoft.com/office/drawing/2014/main" id="{D9C5E0EC-DBCA-412C-96A7-6DAF6C984793}"/>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12" name="直線コネクタ 611">
          <a:extLst>
            <a:ext uri="{FF2B5EF4-FFF2-40B4-BE49-F238E27FC236}">
              <a16:creationId xmlns:a16="http://schemas.microsoft.com/office/drawing/2014/main" id="{D4D830E3-E0C5-405C-9E28-43F9874DF7B8}"/>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13" name="テキスト ボックス 612">
          <a:extLst>
            <a:ext uri="{FF2B5EF4-FFF2-40B4-BE49-F238E27FC236}">
              <a16:creationId xmlns:a16="http://schemas.microsoft.com/office/drawing/2014/main" id="{C895025E-289D-48B5-B51A-3825C84AF53C}"/>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14" name="直線コネクタ 613">
          <a:extLst>
            <a:ext uri="{FF2B5EF4-FFF2-40B4-BE49-F238E27FC236}">
              <a16:creationId xmlns:a16="http://schemas.microsoft.com/office/drawing/2014/main" id="{AB5DE169-E5DC-42BE-AAF3-C500B76DEB63}"/>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15" name="テキスト ボックス 614">
          <a:extLst>
            <a:ext uri="{FF2B5EF4-FFF2-40B4-BE49-F238E27FC236}">
              <a16:creationId xmlns:a16="http://schemas.microsoft.com/office/drawing/2014/main" id="{F575B00C-49D6-42D1-8D6E-7EA0DE5DA04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16" name="直線コネクタ 615">
          <a:extLst>
            <a:ext uri="{FF2B5EF4-FFF2-40B4-BE49-F238E27FC236}">
              <a16:creationId xmlns:a16="http://schemas.microsoft.com/office/drawing/2014/main" id="{004D9FAE-C439-47B4-88A1-BB9D5E79E247}"/>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17" name="テキスト ボックス 616">
          <a:extLst>
            <a:ext uri="{FF2B5EF4-FFF2-40B4-BE49-F238E27FC236}">
              <a16:creationId xmlns:a16="http://schemas.microsoft.com/office/drawing/2014/main" id="{394CC5AB-6347-42EC-8003-AF8E7DE71DE9}"/>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8" name="直線コネクタ 617">
          <a:extLst>
            <a:ext uri="{FF2B5EF4-FFF2-40B4-BE49-F238E27FC236}">
              <a16:creationId xmlns:a16="http://schemas.microsoft.com/office/drawing/2014/main" id="{B4FA0331-86F0-427B-A2D1-210F67DD8922}"/>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9" name="【消防施設】&#10;有形固定資産減価償却率グラフ枠">
          <a:extLst>
            <a:ext uri="{FF2B5EF4-FFF2-40B4-BE49-F238E27FC236}">
              <a16:creationId xmlns:a16="http://schemas.microsoft.com/office/drawing/2014/main" id="{C92F23C0-2CB0-49BA-BFBD-E5EBEE13C45B}"/>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72389</xdr:rowOff>
    </xdr:from>
    <xdr:to>
      <xdr:col>85</xdr:col>
      <xdr:colOff>126364</xdr:colOff>
      <xdr:row>86</xdr:row>
      <xdr:rowOff>168729</xdr:rowOff>
    </xdr:to>
    <xdr:cxnSp macro="">
      <xdr:nvCxnSpPr>
        <xdr:cNvPr id="620" name="直線コネクタ 619">
          <a:extLst>
            <a:ext uri="{FF2B5EF4-FFF2-40B4-BE49-F238E27FC236}">
              <a16:creationId xmlns:a16="http://schemas.microsoft.com/office/drawing/2014/main" id="{DE6F3D91-06CA-4557-B067-150AE88C9CBB}"/>
            </a:ext>
          </a:extLst>
        </xdr:cNvPr>
        <xdr:cNvCxnSpPr/>
      </xdr:nvCxnSpPr>
      <xdr:spPr>
        <a:xfrm flipV="1">
          <a:off x="16318864" y="13445489"/>
          <a:ext cx="0" cy="1467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21" name="【消防施設】&#10;有形固定資産減価償却率最小値テキスト">
          <a:extLst>
            <a:ext uri="{FF2B5EF4-FFF2-40B4-BE49-F238E27FC236}">
              <a16:creationId xmlns:a16="http://schemas.microsoft.com/office/drawing/2014/main" id="{647CC2C9-9E3A-4952-911A-FA8284A6ED3E}"/>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22" name="直線コネクタ 621">
          <a:extLst>
            <a:ext uri="{FF2B5EF4-FFF2-40B4-BE49-F238E27FC236}">
              <a16:creationId xmlns:a16="http://schemas.microsoft.com/office/drawing/2014/main" id="{80996BCB-F0B0-47C6-BB1C-3BF67777538E}"/>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19066</xdr:rowOff>
    </xdr:from>
    <xdr:ext cx="405111" cy="259045"/>
    <xdr:sp macro="" textlink="">
      <xdr:nvSpPr>
        <xdr:cNvPr id="623" name="【消防施設】&#10;有形固定資産減価償却率最大値テキスト">
          <a:extLst>
            <a:ext uri="{FF2B5EF4-FFF2-40B4-BE49-F238E27FC236}">
              <a16:creationId xmlns:a16="http://schemas.microsoft.com/office/drawing/2014/main" id="{BB44102D-1195-4EB7-80B8-E61AF4D3C36F}"/>
            </a:ext>
          </a:extLst>
        </xdr:cNvPr>
        <xdr:cNvSpPr txBox="1"/>
      </xdr:nvSpPr>
      <xdr:spPr>
        <a:xfrm>
          <a:off x="16357600" y="13220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72389</xdr:rowOff>
    </xdr:from>
    <xdr:to>
      <xdr:col>86</xdr:col>
      <xdr:colOff>25400</xdr:colOff>
      <xdr:row>78</xdr:row>
      <xdr:rowOff>72389</xdr:rowOff>
    </xdr:to>
    <xdr:cxnSp macro="">
      <xdr:nvCxnSpPr>
        <xdr:cNvPr id="624" name="直線コネクタ 623">
          <a:extLst>
            <a:ext uri="{FF2B5EF4-FFF2-40B4-BE49-F238E27FC236}">
              <a16:creationId xmlns:a16="http://schemas.microsoft.com/office/drawing/2014/main" id="{D2ECD5B8-DA5A-41C1-8ACB-06F05FCEA143}"/>
            </a:ext>
          </a:extLst>
        </xdr:cNvPr>
        <xdr:cNvCxnSpPr/>
      </xdr:nvCxnSpPr>
      <xdr:spPr>
        <a:xfrm>
          <a:off x="16230600" y="1344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3646</xdr:rowOff>
    </xdr:from>
    <xdr:ext cx="405111" cy="259045"/>
    <xdr:sp macro="" textlink="">
      <xdr:nvSpPr>
        <xdr:cNvPr id="625" name="【消防施設】&#10;有形固定資産減価償却率平均値テキスト">
          <a:extLst>
            <a:ext uri="{FF2B5EF4-FFF2-40B4-BE49-F238E27FC236}">
              <a16:creationId xmlns:a16="http://schemas.microsoft.com/office/drawing/2014/main" id="{F95F19E5-D773-4EC4-961F-B20E837FABAD}"/>
            </a:ext>
          </a:extLst>
        </xdr:cNvPr>
        <xdr:cNvSpPr txBox="1"/>
      </xdr:nvSpPr>
      <xdr:spPr>
        <a:xfrm>
          <a:off x="16357600" y="140625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152219</xdr:rowOff>
    </xdr:from>
    <xdr:to>
      <xdr:col>85</xdr:col>
      <xdr:colOff>177800</xdr:colOff>
      <xdr:row>83</xdr:row>
      <xdr:rowOff>82369</xdr:rowOff>
    </xdr:to>
    <xdr:sp macro="" textlink="">
      <xdr:nvSpPr>
        <xdr:cNvPr id="626" name="フローチャート: 判断 625">
          <a:extLst>
            <a:ext uri="{FF2B5EF4-FFF2-40B4-BE49-F238E27FC236}">
              <a16:creationId xmlns:a16="http://schemas.microsoft.com/office/drawing/2014/main" id="{AFBD4124-04DF-452D-A9ED-D801C214D6D5}"/>
            </a:ext>
          </a:extLst>
        </xdr:cNvPr>
        <xdr:cNvSpPr/>
      </xdr:nvSpPr>
      <xdr:spPr>
        <a:xfrm>
          <a:off x="16268700" y="1421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135889</xdr:rowOff>
    </xdr:from>
    <xdr:to>
      <xdr:col>81</xdr:col>
      <xdr:colOff>101600</xdr:colOff>
      <xdr:row>83</xdr:row>
      <xdr:rowOff>66039</xdr:rowOff>
    </xdr:to>
    <xdr:sp macro="" textlink="">
      <xdr:nvSpPr>
        <xdr:cNvPr id="627" name="フローチャート: 判断 626">
          <a:extLst>
            <a:ext uri="{FF2B5EF4-FFF2-40B4-BE49-F238E27FC236}">
              <a16:creationId xmlns:a16="http://schemas.microsoft.com/office/drawing/2014/main" id="{11F7C073-B2BD-449F-9478-2331E38EDEE5}"/>
            </a:ext>
          </a:extLst>
        </xdr:cNvPr>
        <xdr:cNvSpPr/>
      </xdr:nvSpPr>
      <xdr:spPr>
        <a:xfrm>
          <a:off x="15430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111398</xdr:rowOff>
    </xdr:from>
    <xdr:to>
      <xdr:col>76</xdr:col>
      <xdr:colOff>165100</xdr:colOff>
      <xdr:row>83</xdr:row>
      <xdr:rowOff>41548</xdr:rowOff>
    </xdr:to>
    <xdr:sp macro="" textlink="">
      <xdr:nvSpPr>
        <xdr:cNvPr id="628" name="フローチャート: 判断 627">
          <a:extLst>
            <a:ext uri="{FF2B5EF4-FFF2-40B4-BE49-F238E27FC236}">
              <a16:creationId xmlns:a16="http://schemas.microsoft.com/office/drawing/2014/main" id="{51DD24E7-3A29-4043-863A-24229A38526F}"/>
            </a:ext>
          </a:extLst>
        </xdr:cNvPr>
        <xdr:cNvSpPr/>
      </xdr:nvSpPr>
      <xdr:spPr>
        <a:xfrm>
          <a:off x="14541500" y="141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144055</xdr:rowOff>
    </xdr:from>
    <xdr:to>
      <xdr:col>72</xdr:col>
      <xdr:colOff>38100</xdr:colOff>
      <xdr:row>83</xdr:row>
      <xdr:rowOff>74205</xdr:rowOff>
    </xdr:to>
    <xdr:sp macro="" textlink="">
      <xdr:nvSpPr>
        <xdr:cNvPr id="629" name="フローチャート: 判断 628">
          <a:extLst>
            <a:ext uri="{FF2B5EF4-FFF2-40B4-BE49-F238E27FC236}">
              <a16:creationId xmlns:a16="http://schemas.microsoft.com/office/drawing/2014/main" id="{92EC4624-24FB-4276-B021-0EE683EDA8EA}"/>
            </a:ext>
          </a:extLst>
        </xdr:cNvPr>
        <xdr:cNvSpPr/>
      </xdr:nvSpPr>
      <xdr:spPr>
        <a:xfrm>
          <a:off x="13652500" y="1420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142421</xdr:rowOff>
    </xdr:from>
    <xdr:to>
      <xdr:col>67</xdr:col>
      <xdr:colOff>101600</xdr:colOff>
      <xdr:row>83</xdr:row>
      <xdr:rowOff>72571</xdr:rowOff>
    </xdr:to>
    <xdr:sp macro="" textlink="">
      <xdr:nvSpPr>
        <xdr:cNvPr id="630" name="フローチャート: 判断 629">
          <a:extLst>
            <a:ext uri="{FF2B5EF4-FFF2-40B4-BE49-F238E27FC236}">
              <a16:creationId xmlns:a16="http://schemas.microsoft.com/office/drawing/2014/main" id="{D3CD482E-D9E1-4208-A850-095043163827}"/>
            </a:ext>
          </a:extLst>
        </xdr:cNvPr>
        <xdr:cNvSpPr/>
      </xdr:nvSpPr>
      <xdr:spPr>
        <a:xfrm>
          <a:off x="12763500" y="142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1" name="テキスト ボックス 630">
          <a:extLst>
            <a:ext uri="{FF2B5EF4-FFF2-40B4-BE49-F238E27FC236}">
              <a16:creationId xmlns:a16="http://schemas.microsoft.com/office/drawing/2014/main" id="{40584D9F-3800-482A-BD87-F6462AA6E73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2" name="テキスト ボックス 631">
          <a:extLst>
            <a:ext uri="{FF2B5EF4-FFF2-40B4-BE49-F238E27FC236}">
              <a16:creationId xmlns:a16="http://schemas.microsoft.com/office/drawing/2014/main" id="{E6415791-81A7-42F3-9349-0281FD12F215}"/>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3" name="テキスト ボックス 632">
          <a:extLst>
            <a:ext uri="{FF2B5EF4-FFF2-40B4-BE49-F238E27FC236}">
              <a16:creationId xmlns:a16="http://schemas.microsoft.com/office/drawing/2014/main" id="{F8FE74BF-4EBB-4C70-BD61-12586A611288}"/>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4" name="テキスト ボックス 633">
          <a:extLst>
            <a:ext uri="{FF2B5EF4-FFF2-40B4-BE49-F238E27FC236}">
              <a16:creationId xmlns:a16="http://schemas.microsoft.com/office/drawing/2014/main" id="{C5D4528D-66A7-4E3E-9010-FB0136B9FC5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5" name="テキスト ボックス 634">
          <a:extLst>
            <a:ext uri="{FF2B5EF4-FFF2-40B4-BE49-F238E27FC236}">
              <a16:creationId xmlns:a16="http://schemas.microsoft.com/office/drawing/2014/main" id="{8A0CC955-13BF-45AA-BD75-FD6E2C739BB7}"/>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60779</xdr:rowOff>
    </xdr:from>
    <xdr:to>
      <xdr:col>85</xdr:col>
      <xdr:colOff>177800</xdr:colOff>
      <xdr:row>83</xdr:row>
      <xdr:rowOff>162379</xdr:rowOff>
    </xdr:to>
    <xdr:sp macro="" textlink="">
      <xdr:nvSpPr>
        <xdr:cNvPr id="636" name="楕円 635">
          <a:extLst>
            <a:ext uri="{FF2B5EF4-FFF2-40B4-BE49-F238E27FC236}">
              <a16:creationId xmlns:a16="http://schemas.microsoft.com/office/drawing/2014/main" id="{3FE40D03-4A06-4654-A08E-46ADC79CABF7}"/>
            </a:ext>
          </a:extLst>
        </xdr:cNvPr>
        <xdr:cNvSpPr/>
      </xdr:nvSpPr>
      <xdr:spPr>
        <a:xfrm>
          <a:off x="16268700" y="1429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39206</xdr:rowOff>
    </xdr:from>
    <xdr:ext cx="405111" cy="259045"/>
    <xdr:sp macro="" textlink="">
      <xdr:nvSpPr>
        <xdr:cNvPr id="637" name="【消防施設】&#10;有形固定資産減価償却率該当値テキスト">
          <a:extLst>
            <a:ext uri="{FF2B5EF4-FFF2-40B4-BE49-F238E27FC236}">
              <a16:creationId xmlns:a16="http://schemas.microsoft.com/office/drawing/2014/main" id="{71E907D5-642C-4C30-A3EA-0648F6AB956D}"/>
            </a:ext>
          </a:extLst>
        </xdr:cNvPr>
        <xdr:cNvSpPr txBox="1"/>
      </xdr:nvSpPr>
      <xdr:spPr>
        <a:xfrm>
          <a:off x="16357600" y="14269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6894</xdr:rowOff>
    </xdr:from>
    <xdr:to>
      <xdr:col>81</xdr:col>
      <xdr:colOff>101600</xdr:colOff>
      <xdr:row>83</xdr:row>
      <xdr:rowOff>108494</xdr:rowOff>
    </xdr:to>
    <xdr:sp macro="" textlink="">
      <xdr:nvSpPr>
        <xdr:cNvPr id="638" name="楕円 637">
          <a:extLst>
            <a:ext uri="{FF2B5EF4-FFF2-40B4-BE49-F238E27FC236}">
              <a16:creationId xmlns:a16="http://schemas.microsoft.com/office/drawing/2014/main" id="{46B6524A-A3F0-4D4A-A778-06DA691B97EE}"/>
            </a:ext>
          </a:extLst>
        </xdr:cNvPr>
        <xdr:cNvSpPr/>
      </xdr:nvSpPr>
      <xdr:spPr>
        <a:xfrm>
          <a:off x="15430500" y="1423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57694</xdr:rowOff>
    </xdr:from>
    <xdr:to>
      <xdr:col>85</xdr:col>
      <xdr:colOff>127000</xdr:colOff>
      <xdr:row>83</xdr:row>
      <xdr:rowOff>111579</xdr:rowOff>
    </xdr:to>
    <xdr:cxnSp macro="">
      <xdr:nvCxnSpPr>
        <xdr:cNvPr id="639" name="直線コネクタ 638">
          <a:extLst>
            <a:ext uri="{FF2B5EF4-FFF2-40B4-BE49-F238E27FC236}">
              <a16:creationId xmlns:a16="http://schemas.microsoft.com/office/drawing/2014/main" id="{59A0DF54-F7D1-445A-BB2A-C6BBB72DC300}"/>
            </a:ext>
          </a:extLst>
        </xdr:cNvPr>
        <xdr:cNvCxnSpPr/>
      </xdr:nvCxnSpPr>
      <xdr:spPr>
        <a:xfrm>
          <a:off x="15481300" y="14288044"/>
          <a:ext cx="8382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124461</xdr:rowOff>
    </xdr:from>
    <xdr:to>
      <xdr:col>76</xdr:col>
      <xdr:colOff>165100</xdr:colOff>
      <xdr:row>83</xdr:row>
      <xdr:rowOff>54611</xdr:rowOff>
    </xdr:to>
    <xdr:sp macro="" textlink="">
      <xdr:nvSpPr>
        <xdr:cNvPr id="640" name="楕円 639">
          <a:extLst>
            <a:ext uri="{FF2B5EF4-FFF2-40B4-BE49-F238E27FC236}">
              <a16:creationId xmlns:a16="http://schemas.microsoft.com/office/drawing/2014/main" id="{A8224E6B-8862-49E3-9E5E-8DE524D626D4}"/>
            </a:ext>
          </a:extLst>
        </xdr:cNvPr>
        <xdr:cNvSpPr/>
      </xdr:nvSpPr>
      <xdr:spPr>
        <a:xfrm>
          <a:off x="14541500" y="1418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3811</xdr:rowOff>
    </xdr:from>
    <xdr:to>
      <xdr:col>81</xdr:col>
      <xdr:colOff>50800</xdr:colOff>
      <xdr:row>83</xdr:row>
      <xdr:rowOff>57694</xdr:rowOff>
    </xdr:to>
    <xdr:cxnSp macro="">
      <xdr:nvCxnSpPr>
        <xdr:cNvPr id="641" name="直線コネクタ 640">
          <a:extLst>
            <a:ext uri="{FF2B5EF4-FFF2-40B4-BE49-F238E27FC236}">
              <a16:creationId xmlns:a16="http://schemas.microsoft.com/office/drawing/2014/main" id="{37B805D3-74AE-4172-87C7-DCC68C890041}"/>
            </a:ext>
          </a:extLst>
        </xdr:cNvPr>
        <xdr:cNvCxnSpPr/>
      </xdr:nvCxnSpPr>
      <xdr:spPr>
        <a:xfrm>
          <a:off x="14592300" y="14234161"/>
          <a:ext cx="889000" cy="53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49349</xdr:rowOff>
    </xdr:from>
    <xdr:to>
      <xdr:col>72</xdr:col>
      <xdr:colOff>38100</xdr:colOff>
      <xdr:row>86</xdr:row>
      <xdr:rowOff>150949</xdr:rowOff>
    </xdr:to>
    <xdr:sp macro="" textlink="">
      <xdr:nvSpPr>
        <xdr:cNvPr id="642" name="楕円 641">
          <a:extLst>
            <a:ext uri="{FF2B5EF4-FFF2-40B4-BE49-F238E27FC236}">
              <a16:creationId xmlns:a16="http://schemas.microsoft.com/office/drawing/2014/main" id="{93ABC104-AB43-47B6-BC74-BBF1E2285ECA}"/>
            </a:ext>
          </a:extLst>
        </xdr:cNvPr>
        <xdr:cNvSpPr/>
      </xdr:nvSpPr>
      <xdr:spPr>
        <a:xfrm>
          <a:off x="13652500" y="1479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3811</xdr:rowOff>
    </xdr:from>
    <xdr:to>
      <xdr:col>76</xdr:col>
      <xdr:colOff>114300</xdr:colOff>
      <xdr:row>86</xdr:row>
      <xdr:rowOff>100149</xdr:rowOff>
    </xdr:to>
    <xdr:cxnSp macro="">
      <xdr:nvCxnSpPr>
        <xdr:cNvPr id="643" name="直線コネクタ 642">
          <a:extLst>
            <a:ext uri="{FF2B5EF4-FFF2-40B4-BE49-F238E27FC236}">
              <a16:creationId xmlns:a16="http://schemas.microsoft.com/office/drawing/2014/main" id="{F3F11AA1-300E-4819-98A8-1C3076A62592}"/>
            </a:ext>
          </a:extLst>
        </xdr:cNvPr>
        <xdr:cNvCxnSpPr/>
      </xdr:nvCxnSpPr>
      <xdr:spPr>
        <a:xfrm flipV="1">
          <a:off x="13703300" y="14234161"/>
          <a:ext cx="889000" cy="610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24856</xdr:rowOff>
    </xdr:from>
    <xdr:to>
      <xdr:col>67</xdr:col>
      <xdr:colOff>101600</xdr:colOff>
      <xdr:row>86</xdr:row>
      <xdr:rowOff>126456</xdr:rowOff>
    </xdr:to>
    <xdr:sp macro="" textlink="">
      <xdr:nvSpPr>
        <xdr:cNvPr id="644" name="楕円 643">
          <a:extLst>
            <a:ext uri="{FF2B5EF4-FFF2-40B4-BE49-F238E27FC236}">
              <a16:creationId xmlns:a16="http://schemas.microsoft.com/office/drawing/2014/main" id="{77DE6EF7-FB37-4957-82AA-7BAF58F2E398}"/>
            </a:ext>
          </a:extLst>
        </xdr:cNvPr>
        <xdr:cNvSpPr/>
      </xdr:nvSpPr>
      <xdr:spPr>
        <a:xfrm>
          <a:off x="12763500" y="14769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75656</xdr:rowOff>
    </xdr:from>
    <xdr:to>
      <xdr:col>71</xdr:col>
      <xdr:colOff>177800</xdr:colOff>
      <xdr:row>86</xdr:row>
      <xdr:rowOff>100149</xdr:rowOff>
    </xdr:to>
    <xdr:cxnSp macro="">
      <xdr:nvCxnSpPr>
        <xdr:cNvPr id="645" name="直線コネクタ 644">
          <a:extLst>
            <a:ext uri="{FF2B5EF4-FFF2-40B4-BE49-F238E27FC236}">
              <a16:creationId xmlns:a16="http://schemas.microsoft.com/office/drawing/2014/main" id="{B29BBAC6-6793-44FF-80DE-10EC0975145E}"/>
            </a:ext>
          </a:extLst>
        </xdr:cNvPr>
        <xdr:cNvCxnSpPr/>
      </xdr:nvCxnSpPr>
      <xdr:spPr>
        <a:xfrm>
          <a:off x="12814300" y="14820356"/>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82566</xdr:rowOff>
    </xdr:from>
    <xdr:ext cx="405111" cy="259045"/>
    <xdr:sp macro="" textlink="">
      <xdr:nvSpPr>
        <xdr:cNvPr id="646" name="n_1aveValue【消防施設】&#10;有形固定資産減価償却率">
          <a:extLst>
            <a:ext uri="{FF2B5EF4-FFF2-40B4-BE49-F238E27FC236}">
              <a16:creationId xmlns:a16="http://schemas.microsoft.com/office/drawing/2014/main" id="{707FF8B7-97D8-45A6-A0C5-9ED087442F76}"/>
            </a:ext>
          </a:extLst>
        </xdr:cNvPr>
        <xdr:cNvSpPr txBox="1"/>
      </xdr:nvSpPr>
      <xdr:spPr>
        <a:xfrm>
          <a:off x="15266044" y="1397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58075</xdr:rowOff>
    </xdr:from>
    <xdr:ext cx="405111" cy="259045"/>
    <xdr:sp macro="" textlink="">
      <xdr:nvSpPr>
        <xdr:cNvPr id="647" name="n_2aveValue【消防施設】&#10;有形固定資産減価償却率">
          <a:extLst>
            <a:ext uri="{FF2B5EF4-FFF2-40B4-BE49-F238E27FC236}">
              <a16:creationId xmlns:a16="http://schemas.microsoft.com/office/drawing/2014/main" id="{153D5B12-B0AF-4520-942C-D9C6EA254B4D}"/>
            </a:ext>
          </a:extLst>
        </xdr:cNvPr>
        <xdr:cNvSpPr txBox="1"/>
      </xdr:nvSpPr>
      <xdr:spPr>
        <a:xfrm>
          <a:off x="14389744" y="13945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90732</xdr:rowOff>
    </xdr:from>
    <xdr:ext cx="405111" cy="259045"/>
    <xdr:sp macro="" textlink="">
      <xdr:nvSpPr>
        <xdr:cNvPr id="648" name="n_3aveValue【消防施設】&#10;有形固定資産減価償却率">
          <a:extLst>
            <a:ext uri="{FF2B5EF4-FFF2-40B4-BE49-F238E27FC236}">
              <a16:creationId xmlns:a16="http://schemas.microsoft.com/office/drawing/2014/main" id="{1519DCD7-AB72-47A6-8DCB-93D8BE94F872}"/>
            </a:ext>
          </a:extLst>
        </xdr:cNvPr>
        <xdr:cNvSpPr txBox="1"/>
      </xdr:nvSpPr>
      <xdr:spPr>
        <a:xfrm>
          <a:off x="13500744" y="13978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89098</xdr:rowOff>
    </xdr:from>
    <xdr:ext cx="405111" cy="259045"/>
    <xdr:sp macro="" textlink="">
      <xdr:nvSpPr>
        <xdr:cNvPr id="649" name="n_4aveValue【消防施設】&#10;有形固定資産減価償却率">
          <a:extLst>
            <a:ext uri="{FF2B5EF4-FFF2-40B4-BE49-F238E27FC236}">
              <a16:creationId xmlns:a16="http://schemas.microsoft.com/office/drawing/2014/main" id="{CF803831-6951-4BA3-BEF7-75F6C0326488}"/>
            </a:ext>
          </a:extLst>
        </xdr:cNvPr>
        <xdr:cNvSpPr txBox="1"/>
      </xdr:nvSpPr>
      <xdr:spPr>
        <a:xfrm>
          <a:off x="12611744" y="13976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99621</xdr:rowOff>
    </xdr:from>
    <xdr:ext cx="405111" cy="259045"/>
    <xdr:sp macro="" textlink="">
      <xdr:nvSpPr>
        <xdr:cNvPr id="650" name="n_1mainValue【消防施設】&#10;有形固定資産減価償却率">
          <a:extLst>
            <a:ext uri="{FF2B5EF4-FFF2-40B4-BE49-F238E27FC236}">
              <a16:creationId xmlns:a16="http://schemas.microsoft.com/office/drawing/2014/main" id="{5C237675-7A89-4118-858D-F338C972C196}"/>
            </a:ext>
          </a:extLst>
        </xdr:cNvPr>
        <xdr:cNvSpPr txBox="1"/>
      </xdr:nvSpPr>
      <xdr:spPr>
        <a:xfrm>
          <a:off x="15266044" y="1432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45738</xdr:rowOff>
    </xdr:from>
    <xdr:ext cx="405111" cy="259045"/>
    <xdr:sp macro="" textlink="">
      <xdr:nvSpPr>
        <xdr:cNvPr id="651" name="n_2mainValue【消防施設】&#10;有形固定資産減価償却率">
          <a:extLst>
            <a:ext uri="{FF2B5EF4-FFF2-40B4-BE49-F238E27FC236}">
              <a16:creationId xmlns:a16="http://schemas.microsoft.com/office/drawing/2014/main" id="{AC9EC435-C849-480E-9299-5B325AEE224B}"/>
            </a:ext>
          </a:extLst>
        </xdr:cNvPr>
        <xdr:cNvSpPr txBox="1"/>
      </xdr:nvSpPr>
      <xdr:spPr>
        <a:xfrm>
          <a:off x="14389744" y="1427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142076</xdr:rowOff>
    </xdr:from>
    <xdr:ext cx="405111" cy="259045"/>
    <xdr:sp macro="" textlink="">
      <xdr:nvSpPr>
        <xdr:cNvPr id="652" name="n_3mainValue【消防施設】&#10;有形固定資産減価償却率">
          <a:extLst>
            <a:ext uri="{FF2B5EF4-FFF2-40B4-BE49-F238E27FC236}">
              <a16:creationId xmlns:a16="http://schemas.microsoft.com/office/drawing/2014/main" id="{CC437E8C-8D8E-4E5E-91A0-511770F8B328}"/>
            </a:ext>
          </a:extLst>
        </xdr:cNvPr>
        <xdr:cNvSpPr txBox="1"/>
      </xdr:nvSpPr>
      <xdr:spPr>
        <a:xfrm>
          <a:off x="13500744" y="14886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86</xdr:row>
      <xdr:rowOff>117583</xdr:rowOff>
    </xdr:from>
    <xdr:ext cx="405111" cy="259045"/>
    <xdr:sp macro="" textlink="">
      <xdr:nvSpPr>
        <xdr:cNvPr id="653" name="n_4mainValue【消防施設】&#10;有形固定資産減価償却率">
          <a:extLst>
            <a:ext uri="{FF2B5EF4-FFF2-40B4-BE49-F238E27FC236}">
              <a16:creationId xmlns:a16="http://schemas.microsoft.com/office/drawing/2014/main" id="{3DB89729-83B2-4A9C-A99B-279C98E1FEF6}"/>
            </a:ext>
          </a:extLst>
        </xdr:cNvPr>
        <xdr:cNvSpPr txBox="1"/>
      </xdr:nvSpPr>
      <xdr:spPr>
        <a:xfrm>
          <a:off x="12611744" y="14862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54" name="正方形/長方形 653">
          <a:extLst>
            <a:ext uri="{FF2B5EF4-FFF2-40B4-BE49-F238E27FC236}">
              <a16:creationId xmlns:a16="http://schemas.microsoft.com/office/drawing/2014/main" id="{1D964870-A25D-45D3-B7D5-097D4ADF21D9}"/>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5" name="正方形/長方形 654">
          <a:extLst>
            <a:ext uri="{FF2B5EF4-FFF2-40B4-BE49-F238E27FC236}">
              <a16:creationId xmlns:a16="http://schemas.microsoft.com/office/drawing/2014/main" id="{48A4C2CB-120D-4711-84D4-E67713000438}"/>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6" name="正方形/長方形 655">
          <a:extLst>
            <a:ext uri="{FF2B5EF4-FFF2-40B4-BE49-F238E27FC236}">
              <a16:creationId xmlns:a16="http://schemas.microsoft.com/office/drawing/2014/main" id="{E5DCBDB3-1A70-4B24-A2C4-A506B3A43647}"/>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7" name="正方形/長方形 656">
          <a:extLst>
            <a:ext uri="{FF2B5EF4-FFF2-40B4-BE49-F238E27FC236}">
              <a16:creationId xmlns:a16="http://schemas.microsoft.com/office/drawing/2014/main" id="{155A6345-DDE5-40E4-9255-B43C6D310432}"/>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8" name="正方形/長方形 657">
          <a:extLst>
            <a:ext uri="{FF2B5EF4-FFF2-40B4-BE49-F238E27FC236}">
              <a16:creationId xmlns:a16="http://schemas.microsoft.com/office/drawing/2014/main" id="{4D96626E-DC5D-4598-A6F1-145795584AEC}"/>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9" name="正方形/長方形 658">
          <a:extLst>
            <a:ext uri="{FF2B5EF4-FFF2-40B4-BE49-F238E27FC236}">
              <a16:creationId xmlns:a16="http://schemas.microsoft.com/office/drawing/2014/main" id="{1D7AC800-38DB-43A6-B174-71D17CC2399F}"/>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60" name="正方形/長方形 659">
          <a:extLst>
            <a:ext uri="{FF2B5EF4-FFF2-40B4-BE49-F238E27FC236}">
              <a16:creationId xmlns:a16="http://schemas.microsoft.com/office/drawing/2014/main" id="{A88469C9-20B6-4188-AEAD-4B45E2C518D9}"/>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61" name="正方形/長方形 660">
          <a:extLst>
            <a:ext uri="{FF2B5EF4-FFF2-40B4-BE49-F238E27FC236}">
              <a16:creationId xmlns:a16="http://schemas.microsoft.com/office/drawing/2014/main" id="{FA8A6DC5-8CB6-4292-B47C-AA085A28307B}"/>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62" name="テキスト ボックス 661">
          <a:extLst>
            <a:ext uri="{FF2B5EF4-FFF2-40B4-BE49-F238E27FC236}">
              <a16:creationId xmlns:a16="http://schemas.microsoft.com/office/drawing/2014/main" id="{AE66EB18-2172-4590-B13F-2AC723DACB6E}"/>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63" name="直線コネクタ 662">
          <a:extLst>
            <a:ext uri="{FF2B5EF4-FFF2-40B4-BE49-F238E27FC236}">
              <a16:creationId xmlns:a16="http://schemas.microsoft.com/office/drawing/2014/main" id="{B762F904-2932-413C-A744-C026CB921197}"/>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64" name="直線コネクタ 663">
          <a:extLst>
            <a:ext uri="{FF2B5EF4-FFF2-40B4-BE49-F238E27FC236}">
              <a16:creationId xmlns:a16="http://schemas.microsoft.com/office/drawing/2014/main" id="{B3D59FF6-6C52-4F3E-BFF1-D4C43DAD3F86}"/>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65" name="テキスト ボックス 664">
          <a:extLst>
            <a:ext uri="{FF2B5EF4-FFF2-40B4-BE49-F238E27FC236}">
              <a16:creationId xmlns:a16="http://schemas.microsoft.com/office/drawing/2014/main" id="{D0B56EA6-E775-4FD7-8E18-839BF418DB01}"/>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66" name="直線コネクタ 665">
          <a:extLst>
            <a:ext uri="{FF2B5EF4-FFF2-40B4-BE49-F238E27FC236}">
              <a16:creationId xmlns:a16="http://schemas.microsoft.com/office/drawing/2014/main" id="{EB1CC982-2B42-4177-8153-6088CBA8AEDB}"/>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67" name="テキスト ボックス 666">
          <a:extLst>
            <a:ext uri="{FF2B5EF4-FFF2-40B4-BE49-F238E27FC236}">
              <a16:creationId xmlns:a16="http://schemas.microsoft.com/office/drawing/2014/main" id="{B9427E53-39CC-4531-8213-2513A5805356}"/>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68" name="直線コネクタ 667">
          <a:extLst>
            <a:ext uri="{FF2B5EF4-FFF2-40B4-BE49-F238E27FC236}">
              <a16:creationId xmlns:a16="http://schemas.microsoft.com/office/drawing/2014/main" id="{D3F9547B-9122-4E43-9E45-D0224991E15C}"/>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69" name="テキスト ボックス 668">
          <a:extLst>
            <a:ext uri="{FF2B5EF4-FFF2-40B4-BE49-F238E27FC236}">
              <a16:creationId xmlns:a16="http://schemas.microsoft.com/office/drawing/2014/main" id="{4662A4FC-FBA3-4286-B8B0-81AA44F49080}"/>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70" name="直線コネクタ 669">
          <a:extLst>
            <a:ext uri="{FF2B5EF4-FFF2-40B4-BE49-F238E27FC236}">
              <a16:creationId xmlns:a16="http://schemas.microsoft.com/office/drawing/2014/main" id="{D6B99C38-8F0C-4DA5-AF8C-C85AA04F6A44}"/>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71" name="テキスト ボックス 670">
          <a:extLst>
            <a:ext uri="{FF2B5EF4-FFF2-40B4-BE49-F238E27FC236}">
              <a16:creationId xmlns:a16="http://schemas.microsoft.com/office/drawing/2014/main" id="{565D5E8D-0244-4F9A-B18B-37641915ABE3}"/>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72" name="直線コネクタ 671">
          <a:extLst>
            <a:ext uri="{FF2B5EF4-FFF2-40B4-BE49-F238E27FC236}">
              <a16:creationId xmlns:a16="http://schemas.microsoft.com/office/drawing/2014/main" id="{5952B086-EBF3-4A38-A7ED-E9446346F023}"/>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73" name="テキスト ボックス 672">
          <a:extLst>
            <a:ext uri="{FF2B5EF4-FFF2-40B4-BE49-F238E27FC236}">
              <a16:creationId xmlns:a16="http://schemas.microsoft.com/office/drawing/2014/main" id="{AC5463B6-2C01-490B-8DF8-FA6250BAB3AB}"/>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74" name="直線コネクタ 673">
          <a:extLst>
            <a:ext uri="{FF2B5EF4-FFF2-40B4-BE49-F238E27FC236}">
              <a16:creationId xmlns:a16="http://schemas.microsoft.com/office/drawing/2014/main" id="{08A59F7E-8945-49D1-AA3B-3AE566DA0EAF}"/>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75" name="テキスト ボックス 674">
          <a:extLst>
            <a:ext uri="{FF2B5EF4-FFF2-40B4-BE49-F238E27FC236}">
              <a16:creationId xmlns:a16="http://schemas.microsoft.com/office/drawing/2014/main" id="{F71E2A1E-1DF7-4118-BE41-DEC1909AEC59}"/>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76" name="直線コネクタ 675">
          <a:extLst>
            <a:ext uri="{FF2B5EF4-FFF2-40B4-BE49-F238E27FC236}">
              <a16:creationId xmlns:a16="http://schemas.microsoft.com/office/drawing/2014/main" id="{9E9588D4-C0E9-45FC-9289-CB1ACD0701F3}"/>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77" name="テキスト ボックス 676">
          <a:extLst>
            <a:ext uri="{FF2B5EF4-FFF2-40B4-BE49-F238E27FC236}">
              <a16:creationId xmlns:a16="http://schemas.microsoft.com/office/drawing/2014/main" id="{8EC58BE5-9128-43D9-B7C9-9F4515F52AEE}"/>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8" name="【消防施設】&#10;一人当たり面積グラフ枠">
          <a:extLst>
            <a:ext uri="{FF2B5EF4-FFF2-40B4-BE49-F238E27FC236}">
              <a16:creationId xmlns:a16="http://schemas.microsoft.com/office/drawing/2014/main" id="{AE8ABF82-1693-4C01-8BDB-B88C9B64CAA3}"/>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101781</xdr:rowOff>
    </xdr:from>
    <xdr:to>
      <xdr:col>116</xdr:col>
      <xdr:colOff>62864</xdr:colOff>
      <xdr:row>86</xdr:row>
      <xdr:rowOff>139337</xdr:rowOff>
    </xdr:to>
    <xdr:cxnSp macro="">
      <xdr:nvCxnSpPr>
        <xdr:cNvPr id="679" name="直線コネクタ 678">
          <a:extLst>
            <a:ext uri="{FF2B5EF4-FFF2-40B4-BE49-F238E27FC236}">
              <a16:creationId xmlns:a16="http://schemas.microsoft.com/office/drawing/2014/main" id="{F403AE35-371A-4D08-BD04-528586EC39BD}"/>
            </a:ext>
          </a:extLst>
        </xdr:cNvPr>
        <xdr:cNvCxnSpPr/>
      </xdr:nvCxnSpPr>
      <xdr:spPr>
        <a:xfrm flipV="1">
          <a:off x="22160864" y="13303431"/>
          <a:ext cx="0" cy="1580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143164</xdr:rowOff>
    </xdr:from>
    <xdr:ext cx="469744" cy="259045"/>
    <xdr:sp macro="" textlink="">
      <xdr:nvSpPr>
        <xdr:cNvPr id="680" name="【消防施設】&#10;一人当たり面積最小値テキスト">
          <a:extLst>
            <a:ext uri="{FF2B5EF4-FFF2-40B4-BE49-F238E27FC236}">
              <a16:creationId xmlns:a16="http://schemas.microsoft.com/office/drawing/2014/main" id="{36029CFE-83D3-4598-A472-436636291928}"/>
            </a:ext>
          </a:extLst>
        </xdr:cNvPr>
        <xdr:cNvSpPr txBox="1"/>
      </xdr:nvSpPr>
      <xdr:spPr>
        <a:xfrm>
          <a:off x="22199600" y="1488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139337</xdr:rowOff>
    </xdr:from>
    <xdr:to>
      <xdr:col>116</xdr:col>
      <xdr:colOff>152400</xdr:colOff>
      <xdr:row>86</xdr:row>
      <xdr:rowOff>139337</xdr:rowOff>
    </xdr:to>
    <xdr:cxnSp macro="">
      <xdr:nvCxnSpPr>
        <xdr:cNvPr id="681" name="直線コネクタ 680">
          <a:extLst>
            <a:ext uri="{FF2B5EF4-FFF2-40B4-BE49-F238E27FC236}">
              <a16:creationId xmlns:a16="http://schemas.microsoft.com/office/drawing/2014/main" id="{5C50433C-C0AE-4B33-B816-89A89CB8088A}"/>
            </a:ext>
          </a:extLst>
        </xdr:cNvPr>
        <xdr:cNvCxnSpPr/>
      </xdr:nvCxnSpPr>
      <xdr:spPr>
        <a:xfrm>
          <a:off x="22072600" y="1488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48458</xdr:rowOff>
    </xdr:from>
    <xdr:ext cx="469744" cy="259045"/>
    <xdr:sp macro="" textlink="">
      <xdr:nvSpPr>
        <xdr:cNvPr id="682" name="【消防施設】&#10;一人当たり面積最大値テキスト">
          <a:extLst>
            <a:ext uri="{FF2B5EF4-FFF2-40B4-BE49-F238E27FC236}">
              <a16:creationId xmlns:a16="http://schemas.microsoft.com/office/drawing/2014/main" id="{71956789-DE79-46F6-A605-F1108D3B2645}"/>
            </a:ext>
          </a:extLst>
        </xdr:cNvPr>
        <xdr:cNvSpPr txBox="1"/>
      </xdr:nvSpPr>
      <xdr:spPr>
        <a:xfrm>
          <a:off x="22199600" y="13078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101781</xdr:rowOff>
    </xdr:from>
    <xdr:to>
      <xdr:col>116</xdr:col>
      <xdr:colOff>152400</xdr:colOff>
      <xdr:row>77</xdr:row>
      <xdr:rowOff>101781</xdr:rowOff>
    </xdr:to>
    <xdr:cxnSp macro="">
      <xdr:nvCxnSpPr>
        <xdr:cNvPr id="683" name="直線コネクタ 682">
          <a:extLst>
            <a:ext uri="{FF2B5EF4-FFF2-40B4-BE49-F238E27FC236}">
              <a16:creationId xmlns:a16="http://schemas.microsoft.com/office/drawing/2014/main" id="{623A6A64-F864-4CE6-97CF-9760F6270D3E}"/>
            </a:ext>
          </a:extLst>
        </xdr:cNvPr>
        <xdr:cNvCxnSpPr/>
      </xdr:nvCxnSpPr>
      <xdr:spPr>
        <a:xfrm>
          <a:off x="22072600" y="13303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137177</xdr:rowOff>
    </xdr:from>
    <xdr:ext cx="469744" cy="259045"/>
    <xdr:sp macro="" textlink="">
      <xdr:nvSpPr>
        <xdr:cNvPr id="684" name="【消防施設】&#10;一人当たり面積平均値テキスト">
          <a:extLst>
            <a:ext uri="{FF2B5EF4-FFF2-40B4-BE49-F238E27FC236}">
              <a16:creationId xmlns:a16="http://schemas.microsoft.com/office/drawing/2014/main" id="{3F0EEC09-1233-432D-A69D-424B975E3088}"/>
            </a:ext>
          </a:extLst>
        </xdr:cNvPr>
        <xdr:cNvSpPr txBox="1"/>
      </xdr:nvSpPr>
      <xdr:spPr>
        <a:xfrm>
          <a:off x="22199600" y="14367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158750</xdr:rowOff>
    </xdr:from>
    <xdr:to>
      <xdr:col>116</xdr:col>
      <xdr:colOff>114300</xdr:colOff>
      <xdr:row>84</xdr:row>
      <xdr:rowOff>88900</xdr:rowOff>
    </xdr:to>
    <xdr:sp macro="" textlink="">
      <xdr:nvSpPr>
        <xdr:cNvPr id="685" name="フローチャート: 判断 684">
          <a:extLst>
            <a:ext uri="{FF2B5EF4-FFF2-40B4-BE49-F238E27FC236}">
              <a16:creationId xmlns:a16="http://schemas.microsoft.com/office/drawing/2014/main" id="{C866657F-9B08-408D-8E98-54C2F40C9DE7}"/>
            </a:ext>
          </a:extLst>
        </xdr:cNvPr>
        <xdr:cNvSpPr/>
      </xdr:nvSpPr>
      <xdr:spPr>
        <a:xfrm>
          <a:off x="22110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162016</xdr:rowOff>
    </xdr:from>
    <xdr:to>
      <xdr:col>112</xdr:col>
      <xdr:colOff>38100</xdr:colOff>
      <xdr:row>84</xdr:row>
      <xdr:rowOff>92166</xdr:rowOff>
    </xdr:to>
    <xdr:sp macro="" textlink="">
      <xdr:nvSpPr>
        <xdr:cNvPr id="686" name="フローチャート: 判断 685">
          <a:extLst>
            <a:ext uri="{FF2B5EF4-FFF2-40B4-BE49-F238E27FC236}">
              <a16:creationId xmlns:a16="http://schemas.microsoft.com/office/drawing/2014/main" id="{C5CC4720-7F0D-463C-87A0-97365FB3FD68}"/>
            </a:ext>
          </a:extLst>
        </xdr:cNvPr>
        <xdr:cNvSpPr/>
      </xdr:nvSpPr>
      <xdr:spPr>
        <a:xfrm>
          <a:off x="21272500" y="1439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3629</xdr:rowOff>
    </xdr:from>
    <xdr:to>
      <xdr:col>107</xdr:col>
      <xdr:colOff>101600</xdr:colOff>
      <xdr:row>84</xdr:row>
      <xdr:rowOff>105229</xdr:rowOff>
    </xdr:to>
    <xdr:sp macro="" textlink="">
      <xdr:nvSpPr>
        <xdr:cNvPr id="687" name="フローチャート: 判断 686">
          <a:extLst>
            <a:ext uri="{FF2B5EF4-FFF2-40B4-BE49-F238E27FC236}">
              <a16:creationId xmlns:a16="http://schemas.microsoft.com/office/drawing/2014/main" id="{AFDB95D1-6EA9-4706-8BFD-B82CDCA9BA94}"/>
            </a:ext>
          </a:extLst>
        </xdr:cNvPr>
        <xdr:cNvSpPr/>
      </xdr:nvSpPr>
      <xdr:spPr>
        <a:xfrm>
          <a:off x="20383500" y="1440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42818</xdr:rowOff>
    </xdr:from>
    <xdr:to>
      <xdr:col>102</xdr:col>
      <xdr:colOff>165100</xdr:colOff>
      <xdr:row>84</xdr:row>
      <xdr:rowOff>144418</xdr:rowOff>
    </xdr:to>
    <xdr:sp macro="" textlink="">
      <xdr:nvSpPr>
        <xdr:cNvPr id="688" name="フローチャート: 判断 687">
          <a:extLst>
            <a:ext uri="{FF2B5EF4-FFF2-40B4-BE49-F238E27FC236}">
              <a16:creationId xmlns:a16="http://schemas.microsoft.com/office/drawing/2014/main" id="{57F0CD3A-304C-451A-93E8-4EB903543066}"/>
            </a:ext>
          </a:extLst>
        </xdr:cNvPr>
        <xdr:cNvSpPr/>
      </xdr:nvSpPr>
      <xdr:spPr>
        <a:xfrm>
          <a:off x="19494500" y="1444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52614</xdr:rowOff>
    </xdr:from>
    <xdr:to>
      <xdr:col>98</xdr:col>
      <xdr:colOff>38100</xdr:colOff>
      <xdr:row>84</xdr:row>
      <xdr:rowOff>154214</xdr:rowOff>
    </xdr:to>
    <xdr:sp macro="" textlink="">
      <xdr:nvSpPr>
        <xdr:cNvPr id="689" name="フローチャート: 判断 688">
          <a:extLst>
            <a:ext uri="{FF2B5EF4-FFF2-40B4-BE49-F238E27FC236}">
              <a16:creationId xmlns:a16="http://schemas.microsoft.com/office/drawing/2014/main" id="{75CAD0FC-9EC7-4DBA-B8A6-C3275F8190EF}"/>
            </a:ext>
          </a:extLst>
        </xdr:cNvPr>
        <xdr:cNvSpPr/>
      </xdr:nvSpPr>
      <xdr:spPr>
        <a:xfrm>
          <a:off x="18605500" y="1445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90" name="テキスト ボックス 689">
          <a:extLst>
            <a:ext uri="{FF2B5EF4-FFF2-40B4-BE49-F238E27FC236}">
              <a16:creationId xmlns:a16="http://schemas.microsoft.com/office/drawing/2014/main" id="{52D8B567-29EA-47FE-8F77-B6516A42EB49}"/>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91" name="テキスト ボックス 690">
          <a:extLst>
            <a:ext uri="{FF2B5EF4-FFF2-40B4-BE49-F238E27FC236}">
              <a16:creationId xmlns:a16="http://schemas.microsoft.com/office/drawing/2014/main" id="{0EB858E2-15D4-48D6-872D-6B7689001992}"/>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92" name="テキスト ボックス 691">
          <a:extLst>
            <a:ext uri="{FF2B5EF4-FFF2-40B4-BE49-F238E27FC236}">
              <a16:creationId xmlns:a16="http://schemas.microsoft.com/office/drawing/2014/main" id="{F3CD061D-CCF7-4484-99C3-EA701EEE2A8A}"/>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93" name="テキスト ボックス 692">
          <a:extLst>
            <a:ext uri="{FF2B5EF4-FFF2-40B4-BE49-F238E27FC236}">
              <a16:creationId xmlns:a16="http://schemas.microsoft.com/office/drawing/2014/main" id="{7BF3F75F-C508-4FC7-B5D1-154B8CE89F7A}"/>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94" name="テキスト ボックス 693">
          <a:extLst>
            <a:ext uri="{FF2B5EF4-FFF2-40B4-BE49-F238E27FC236}">
              <a16:creationId xmlns:a16="http://schemas.microsoft.com/office/drawing/2014/main" id="{C5DD552C-E3C1-47C1-AF71-DA7BDD5B4928}"/>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11793</xdr:rowOff>
    </xdr:from>
    <xdr:to>
      <xdr:col>116</xdr:col>
      <xdr:colOff>114300</xdr:colOff>
      <xdr:row>83</xdr:row>
      <xdr:rowOff>113393</xdr:rowOff>
    </xdr:to>
    <xdr:sp macro="" textlink="">
      <xdr:nvSpPr>
        <xdr:cNvPr id="695" name="楕円 694">
          <a:extLst>
            <a:ext uri="{FF2B5EF4-FFF2-40B4-BE49-F238E27FC236}">
              <a16:creationId xmlns:a16="http://schemas.microsoft.com/office/drawing/2014/main" id="{70334FC3-0DFA-48BF-991F-ECD6B8B02692}"/>
            </a:ext>
          </a:extLst>
        </xdr:cNvPr>
        <xdr:cNvSpPr/>
      </xdr:nvSpPr>
      <xdr:spPr>
        <a:xfrm>
          <a:off x="22110700" y="1424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34670</xdr:rowOff>
    </xdr:from>
    <xdr:ext cx="469744" cy="259045"/>
    <xdr:sp macro="" textlink="">
      <xdr:nvSpPr>
        <xdr:cNvPr id="696" name="【消防施設】&#10;一人当たり面積該当値テキスト">
          <a:extLst>
            <a:ext uri="{FF2B5EF4-FFF2-40B4-BE49-F238E27FC236}">
              <a16:creationId xmlns:a16="http://schemas.microsoft.com/office/drawing/2014/main" id="{D85615BB-692B-4A94-9114-59980552168F}"/>
            </a:ext>
          </a:extLst>
        </xdr:cNvPr>
        <xdr:cNvSpPr txBox="1"/>
      </xdr:nvSpPr>
      <xdr:spPr>
        <a:xfrm>
          <a:off x="22199600" y="1409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18324</xdr:rowOff>
    </xdr:from>
    <xdr:to>
      <xdr:col>112</xdr:col>
      <xdr:colOff>38100</xdr:colOff>
      <xdr:row>83</xdr:row>
      <xdr:rowOff>119924</xdr:rowOff>
    </xdr:to>
    <xdr:sp macro="" textlink="">
      <xdr:nvSpPr>
        <xdr:cNvPr id="697" name="楕円 696">
          <a:extLst>
            <a:ext uri="{FF2B5EF4-FFF2-40B4-BE49-F238E27FC236}">
              <a16:creationId xmlns:a16="http://schemas.microsoft.com/office/drawing/2014/main" id="{7472A734-5A93-45DD-9B74-F9449F6ED123}"/>
            </a:ext>
          </a:extLst>
        </xdr:cNvPr>
        <xdr:cNvSpPr/>
      </xdr:nvSpPr>
      <xdr:spPr>
        <a:xfrm>
          <a:off x="21272500" y="1424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62593</xdr:rowOff>
    </xdr:from>
    <xdr:to>
      <xdr:col>116</xdr:col>
      <xdr:colOff>63500</xdr:colOff>
      <xdr:row>83</xdr:row>
      <xdr:rowOff>69124</xdr:rowOff>
    </xdr:to>
    <xdr:cxnSp macro="">
      <xdr:nvCxnSpPr>
        <xdr:cNvPr id="698" name="直線コネクタ 697">
          <a:extLst>
            <a:ext uri="{FF2B5EF4-FFF2-40B4-BE49-F238E27FC236}">
              <a16:creationId xmlns:a16="http://schemas.microsoft.com/office/drawing/2014/main" id="{EE1FB550-7625-4E6F-A9E1-8859DE21009C}"/>
            </a:ext>
          </a:extLst>
        </xdr:cNvPr>
        <xdr:cNvCxnSpPr/>
      </xdr:nvCxnSpPr>
      <xdr:spPr>
        <a:xfrm flipV="1">
          <a:off x="21323300" y="14292943"/>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24856</xdr:rowOff>
    </xdr:from>
    <xdr:to>
      <xdr:col>107</xdr:col>
      <xdr:colOff>101600</xdr:colOff>
      <xdr:row>83</xdr:row>
      <xdr:rowOff>126456</xdr:rowOff>
    </xdr:to>
    <xdr:sp macro="" textlink="">
      <xdr:nvSpPr>
        <xdr:cNvPr id="699" name="楕円 698">
          <a:extLst>
            <a:ext uri="{FF2B5EF4-FFF2-40B4-BE49-F238E27FC236}">
              <a16:creationId xmlns:a16="http://schemas.microsoft.com/office/drawing/2014/main" id="{7DF7FBB9-3F08-4DFC-B4E5-5BB9A1408BE7}"/>
            </a:ext>
          </a:extLst>
        </xdr:cNvPr>
        <xdr:cNvSpPr/>
      </xdr:nvSpPr>
      <xdr:spPr>
        <a:xfrm>
          <a:off x="20383500" y="1425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69124</xdr:rowOff>
    </xdr:from>
    <xdr:to>
      <xdr:col>111</xdr:col>
      <xdr:colOff>177800</xdr:colOff>
      <xdr:row>83</xdr:row>
      <xdr:rowOff>75656</xdr:rowOff>
    </xdr:to>
    <xdr:cxnSp macro="">
      <xdr:nvCxnSpPr>
        <xdr:cNvPr id="700" name="直線コネクタ 699">
          <a:extLst>
            <a:ext uri="{FF2B5EF4-FFF2-40B4-BE49-F238E27FC236}">
              <a16:creationId xmlns:a16="http://schemas.microsoft.com/office/drawing/2014/main" id="{885B7EFD-5593-48A4-87E6-D7AA41015047}"/>
            </a:ext>
          </a:extLst>
        </xdr:cNvPr>
        <xdr:cNvCxnSpPr/>
      </xdr:nvCxnSpPr>
      <xdr:spPr>
        <a:xfrm flipV="1">
          <a:off x="20434300" y="14299474"/>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52614</xdr:rowOff>
    </xdr:from>
    <xdr:to>
      <xdr:col>102</xdr:col>
      <xdr:colOff>165100</xdr:colOff>
      <xdr:row>84</xdr:row>
      <xdr:rowOff>154214</xdr:rowOff>
    </xdr:to>
    <xdr:sp macro="" textlink="">
      <xdr:nvSpPr>
        <xdr:cNvPr id="701" name="楕円 700">
          <a:extLst>
            <a:ext uri="{FF2B5EF4-FFF2-40B4-BE49-F238E27FC236}">
              <a16:creationId xmlns:a16="http://schemas.microsoft.com/office/drawing/2014/main" id="{DB3EC9C7-496F-4DEC-B364-7ACC3098191A}"/>
            </a:ext>
          </a:extLst>
        </xdr:cNvPr>
        <xdr:cNvSpPr/>
      </xdr:nvSpPr>
      <xdr:spPr>
        <a:xfrm>
          <a:off x="19494500" y="1445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75656</xdr:rowOff>
    </xdr:from>
    <xdr:to>
      <xdr:col>107</xdr:col>
      <xdr:colOff>50800</xdr:colOff>
      <xdr:row>84</xdr:row>
      <xdr:rowOff>103414</xdr:rowOff>
    </xdr:to>
    <xdr:cxnSp macro="">
      <xdr:nvCxnSpPr>
        <xdr:cNvPr id="702" name="直線コネクタ 701">
          <a:extLst>
            <a:ext uri="{FF2B5EF4-FFF2-40B4-BE49-F238E27FC236}">
              <a16:creationId xmlns:a16="http://schemas.microsoft.com/office/drawing/2014/main" id="{2D9489B9-CC13-4A0A-AD00-CA36779086AE}"/>
            </a:ext>
          </a:extLst>
        </xdr:cNvPr>
        <xdr:cNvCxnSpPr/>
      </xdr:nvCxnSpPr>
      <xdr:spPr>
        <a:xfrm flipV="1">
          <a:off x="19545300" y="14306006"/>
          <a:ext cx="889000" cy="199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55880</xdr:rowOff>
    </xdr:from>
    <xdr:to>
      <xdr:col>98</xdr:col>
      <xdr:colOff>38100</xdr:colOff>
      <xdr:row>84</xdr:row>
      <xdr:rowOff>157480</xdr:rowOff>
    </xdr:to>
    <xdr:sp macro="" textlink="">
      <xdr:nvSpPr>
        <xdr:cNvPr id="703" name="楕円 702">
          <a:extLst>
            <a:ext uri="{FF2B5EF4-FFF2-40B4-BE49-F238E27FC236}">
              <a16:creationId xmlns:a16="http://schemas.microsoft.com/office/drawing/2014/main" id="{A4BC5C7F-126A-4764-B2B6-52230463BFC2}"/>
            </a:ext>
          </a:extLst>
        </xdr:cNvPr>
        <xdr:cNvSpPr/>
      </xdr:nvSpPr>
      <xdr:spPr>
        <a:xfrm>
          <a:off x="186055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103414</xdr:rowOff>
    </xdr:from>
    <xdr:to>
      <xdr:col>102</xdr:col>
      <xdr:colOff>114300</xdr:colOff>
      <xdr:row>84</xdr:row>
      <xdr:rowOff>106680</xdr:rowOff>
    </xdr:to>
    <xdr:cxnSp macro="">
      <xdr:nvCxnSpPr>
        <xdr:cNvPr id="704" name="直線コネクタ 703">
          <a:extLst>
            <a:ext uri="{FF2B5EF4-FFF2-40B4-BE49-F238E27FC236}">
              <a16:creationId xmlns:a16="http://schemas.microsoft.com/office/drawing/2014/main" id="{65DC9A27-9745-46DF-9E41-CF8E61494E72}"/>
            </a:ext>
          </a:extLst>
        </xdr:cNvPr>
        <xdr:cNvCxnSpPr/>
      </xdr:nvCxnSpPr>
      <xdr:spPr>
        <a:xfrm flipV="1">
          <a:off x="18656300" y="1450521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83293</xdr:rowOff>
    </xdr:from>
    <xdr:ext cx="469744" cy="259045"/>
    <xdr:sp macro="" textlink="">
      <xdr:nvSpPr>
        <xdr:cNvPr id="705" name="n_1aveValue【消防施設】&#10;一人当たり面積">
          <a:extLst>
            <a:ext uri="{FF2B5EF4-FFF2-40B4-BE49-F238E27FC236}">
              <a16:creationId xmlns:a16="http://schemas.microsoft.com/office/drawing/2014/main" id="{821FBCC4-14E5-4C11-B164-7C360D090A1D}"/>
            </a:ext>
          </a:extLst>
        </xdr:cNvPr>
        <xdr:cNvSpPr txBox="1"/>
      </xdr:nvSpPr>
      <xdr:spPr>
        <a:xfrm>
          <a:off x="21075727" y="14485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96356</xdr:rowOff>
    </xdr:from>
    <xdr:ext cx="469744" cy="259045"/>
    <xdr:sp macro="" textlink="">
      <xdr:nvSpPr>
        <xdr:cNvPr id="706" name="n_2aveValue【消防施設】&#10;一人当たり面積">
          <a:extLst>
            <a:ext uri="{FF2B5EF4-FFF2-40B4-BE49-F238E27FC236}">
              <a16:creationId xmlns:a16="http://schemas.microsoft.com/office/drawing/2014/main" id="{2BDF13CC-9CB5-44B1-B0A9-11B47BDAB3E0}"/>
            </a:ext>
          </a:extLst>
        </xdr:cNvPr>
        <xdr:cNvSpPr txBox="1"/>
      </xdr:nvSpPr>
      <xdr:spPr>
        <a:xfrm>
          <a:off x="20199427" y="14498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160945</xdr:rowOff>
    </xdr:from>
    <xdr:ext cx="469744" cy="259045"/>
    <xdr:sp macro="" textlink="">
      <xdr:nvSpPr>
        <xdr:cNvPr id="707" name="n_3aveValue【消防施設】&#10;一人当たり面積">
          <a:extLst>
            <a:ext uri="{FF2B5EF4-FFF2-40B4-BE49-F238E27FC236}">
              <a16:creationId xmlns:a16="http://schemas.microsoft.com/office/drawing/2014/main" id="{A0C6D3BB-6C5A-4F4A-B377-A4E41E92FD6D}"/>
            </a:ext>
          </a:extLst>
        </xdr:cNvPr>
        <xdr:cNvSpPr txBox="1"/>
      </xdr:nvSpPr>
      <xdr:spPr>
        <a:xfrm>
          <a:off x="19310427" y="14219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170741</xdr:rowOff>
    </xdr:from>
    <xdr:ext cx="469744" cy="259045"/>
    <xdr:sp macro="" textlink="">
      <xdr:nvSpPr>
        <xdr:cNvPr id="708" name="n_4aveValue【消防施設】&#10;一人当たり面積">
          <a:extLst>
            <a:ext uri="{FF2B5EF4-FFF2-40B4-BE49-F238E27FC236}">
              <a16:creationId xmlns:a16="http://schemas.microsoft.com/office/drawing/2014/main" id="{C6BC3237-40FE-4F39-B515-7D1FE21C1299}"/>
            </a:ext>
          </a:extLst>
        </xdr:cNvPr>
        <xdr:cNvSpPr txBox="1"/>
      </xdr:nvSpPr>
      <xdr:spPr>
        <a:xfrm>
          <a:off x="18421427" y="14229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136451</xdr:rowOff>
    </xdr:from>
    <xdr:ext cx="469744" cy="259045"/>
    <xdr:sp macro="" textlink="">
      <xdr:nvSpPr>
        <xdr:cNvPr id="709" name="n_1mainValue【消防施設】&#10;一人当たり面積">
          <a:extLst>
            <a:ext uri="{FF2B5EF4-FFF2-40B4-BE49-F238E27FC236}">
              <a16:creationId xmlns:a16="http://schemas.microsoft.com/office/drawing/2014/main" id="{48C7BD35-9F4D-42CD-8757-359544E3D51B}"/>
            </a:ext>
          </a:extLst>
        </xdr:cNvPr>
        <xdr:cNvSpPr txBox="1"/>
      </xdr:nvSpPr>
      <xdr:spPr>
        <a:xfrm>
          <a:off x="21075727" y="14023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142983</xdr:rowOff>
    </xdr:from>
    <xdr:ext cx="469744" cy="259045"/>
    <xdr:sp macro="" textlink="">
      <xdr:nvSpPr>
        <xdr:cNvPr id="710" name="n_2mainValue【消防施設】&#10;一人当たり面積">
          <a:extLst>
            <a:ext uri="{FF2B5EF4-FFF2-40B4-BE49-F238E27FC236}">
              <a16:creationId xmlns:a16="http://schemas.microsoft.com/office/drawing/2014/main" id="{BB506B0B-D256-4BCB-B515-602F7D0CAB55}"/>
            </a:ext>
          </a:extLst>
        </xdr:cNvPr>
        <xdr:cNvSpPr txBox="1"/>
      </xdr:nvSpPr>
      <xdr:spPr>
        <a:xfrm>
          <a:off x="20199427" y="14030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145341</xdr:rowOff>
    </xdr:from>
    <xdr:ext cx="469744" cy="259045"/>
    <xdr:sp macro="" textlink="">
      <xdr:nvSpPr>
        <xdr:cNvPr id="711" name="n_3mainValue【消防施設】&#10;一人当たり面積">
          <a:extLst>
            <a:ext uri="{FF2B5EF4-FFF2-40B4-BE49-F238E27FC236}">
              <a16:creationId xmlns:a16="http://schemas.microsoft.com/office/drawing/2014/main" id="{BCB083FB-E0A4-4811-B794-591957173D09}"/>
            </a:ext>
          </a:extLst>
        </xdr:cNvPr>
        <xdr:cNvSpPr txBox="1"/>
      </xdr:nvSpPr>
      <xdr:spPr>
        <a:xfrm>
          <a:off x="19310427" y="14547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148607</xdr:rowOff>
    </xdr:from>
    <xdr:ext cx="469744" cy="259045"/>
    <xdr:sp macro="" textlink="">
      <xdr:nvSpPr>
        <xdr:cNvPr id="712" name="n_4mainValue【消防施設】&#10;一人当たり面積">
          <a:extLst>
            <a:ext uri="{FF2B5EF4-FFF2-40B4-BE49-F238E27FC236}">
              <a16:creationId xmlns:a16="http://schemas.microsoft.com/office/drawing/2014/main" id="{65651308-B725-4030-9DC3-677BCA2C9960}"/>
            </a:ext>
          </a:extLst>
        </xdr:cNvPr>
        <xdr:cNvSpPr txBox="1"/>
      </xdr:nvSpPr>
      <xdr:spPr>
        <a:xfrm>
          <a:off x="18421427" y="1455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13" name="正方形/長方形 712">
          <a:extLst>
            <a:ext uri="{FF2B5EF4-FFF2-40B4-BE49-F238E27FC236}">
              <a16:creationId xmlns:a16="http://schemas.microsoft.com/office/drawing/2014/main" id="{DD5840AA-BAFD-4AE3-8B5A-72FBA15020C5}"/>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14" name="正方形/長方形 713">
          <a:extLst>
            <a:ext uri="{FF2B5EF4-FFF2-40B4-BE49-F238E27FC236}">
              <a16:creationId xmlns:a16="http://schemas.microsoft.com/office/drawing/2014/main" id="{B2D439A6-0024-4F73-8EA6-CA1B5B1D9C34}"/>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15" name="正方形/長方形 714">
          <a:extLst>
            <a:ext uri="{FF2B5EF4-FFF2-40B4-BE49-F238E27FC236}">
              <a16:creationId xmlns:a16="http://schemas.microsoft.com/office/drawing/2014/main" id="{A2B6DF79-2083-4EA5-A887-7CE5CE6D09A1}"/>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16" name="正方形/長方形 715">
          <a:extLst>
            <a:ext uri="{FF2B5EF4-FFF2-40B4-BE49-F238E27FC236}">
              <a16:creationId xmlns:a16="http://schemas.microsoft.com/office/drawing/2014/main" id="{54F717CB-17A5-4B20-A6FC-B2473D3D2A9D}"/>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17" name="正方形/長方形 716">
          <a:extLst>
            <a:ext uri="{FF2B5EF4-FFF2-40B4-BE49-F238E27FC236}">
              <a16:creationId xmlns:a16="http://schemas.microsoft.com/office/drawing/2014/main" id="{4F9E4E44-FFC4-4B5B-92AB-2A5E76ECD2A4}"/>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18" name="正方形/長方形 717">
          <a:extLst>
            <a:ext uri="{FF2B5EF4-FFF2-40B4-BE49-F238E27FC236}">
              <a16:creationId xmlns:a16="http://schemas.microsoft.com/office/drawing/2014/main" id="{36BF865C-49AD-4721-BFA2-386FF9A6ECC2}"/>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19" name="正方形/長方形 718">
          <a:extLst>
            <a:ext uri="{FF2B5EF4-FFF2-40B4-BE49-F238E27FC236}">
              <a16:creationId xmlns:a16="http://schemas.microsoft.com/office/drawing/2014/main" id="{76294FA1-B028-4807-9202-9AA5CC6CC7C8}"/>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0" name="正方形/長方形 719">
          <a:extLst>
            <a:ext uri="{FF2B5EF4-FFF2-40B4-BE49-F238E27FC236}">
              <a16:creationId xmlns:a16="http://schemas.microsoft.com/office/drawing/2014/main" id="{34947479-7749-413C-8B5C-DD822ECAF35E}"/>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21" name="テキスト ボックス 720">
          <a:extLst>
            <a:ext uri="{FF2B5EF4-FFF2-40B4-BE49-F238E27FC236}">
              <a16:creationId xmlns:a16="http://schemas.microsoft.com/office/drawing/2014/main" id="{6E60DBF9-780E-4F1A-BEF9-2962494B0D2D}"/>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22" name="直線コネクタ 721">
          <a:extLst>
            <a:ext uri="{FF2B5EF4-FFF2-40B4-BE49-F238E27FC236}">
              <a16:creationId xmlns:a16="http://schemas.microsoft.com/office/drawing/2014/main" id="{C910666C-56D3-42CD-AA44-B0FCAF568BEF}"/>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23" name="テキスト ボックス 722">
          <a:extLst>
            <a:ext uri="{FF2B5EF4-FFF2-40B4-BE49-F238E27FC236}">
              <a16:creationId xmlns:a16="http://schemas.microsoft.com/office/drawing/2014/main" id="{2D084616-ED6A-4812-9C4C-DCA61A0C90B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24" name="直線コネクタ 723">
          <a:extLst>
            <a:ext uri="{FF2B5EF4-FFF2-40B4-BE49-F238E27FC236}">
              <a16:creationId xmlns:a16="http://schemas.microsoft.com/office/drawing/2014/main" id="{A945A265-1431-4E27-B0F1-2D4164B36137}"/>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25" name="テキスト ボックス 724">
          <a:extLst>
            <a:ext uri="{FF2B5EF4-FFF2-40B4-BE49-F238E27FC236}">
              <a16:creationId xmlns:a16="http://schemas.microsoft.com/office/drawing/2014/main" id="{12A3B0AB-FC6F-4772-96F7-23619AF3228E}"/>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26" name="直線コネクタ 725">
          <a:extLst>
            <a:ext uri="{FF2B5EF4-FFF2-40B4-BE49-F238E27FC236}">
              <a16:creationId xmlns:a16="http://schemas.microsoft.com/office/drawing/2014/main" id="{35ED8B8E-331A-47A6-AEE6-D7E8B168DFD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27" name="テキスト ボックス 726">
          <a:extLst>
            <a:ext uri="{FF2B5EF4-FFF2-40B4-BE49-F238E27FC236}">
              <a16:creationId xmlns:a16="http://schemas.microsoft.com/office/drawing/2014/main" id="{431B9B6A-8C42-4B30-A3C9-E8DBA1CE4EAE}"/>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28" name="直線コネクタ 727">
          <a:extLst>
            <a:ext uri="{FF2B5EF4-FFF2-40B4-BE49-F238E27FC236}">
              <a16:creationId xmlns:a16="http://schemas.microsoft.com/office/drawing/2014/main" id="{97A09395-D1FA-4B79-B3D1-D76EB3243AC9}"/>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29" name="テキスト ボックス 728">
          <a:extLst>
            <a:ext uri="{FF2B5EF4-FFF2-40B4-BE49-F238E27FC236}">
              <a16:creationId xmlns:a16="http://schemas.microsoft.com/office/drawing/2014/main" id="{B7CA92EF-21B7-4963-8198-79C0C48D7135}"/>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30" name="直線コネクタ 729">
          <a:extLst>
            <a:ext uri="{FF2B5EF4-FFF2-40B4-BE49-F238E27FC236}">
              <a16:creationId xmlns:a16="http://schemas.microsoft.com/office/drawing/2014/main" id="{612C34EA-C6D3-42A5-842C-F03CF681684B}"/>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31" name="テキスト ボックス 730">
          <a:extLst>
            <a:ext uri="{FF2B5EF4-FFF2-40B4-BE49-F238E27FC236}">
              <a16:creationId xmlns:a16="http://schemas.microsoft.com/office/drawing/2014/main" id="{B06E7C68-53C2-4745-95E8-D1567FF57B54}"/>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32" name="直線コネクタ 731">
          <a:extLst>
            <a:ext uri="{FF2B5EF4-FFF2-40B4-BE49-F238E27FC236}">
              <a16:creationId xmlns:a16="http://schemas.microsoft.com/office/drawing/2014/main" id="{D965BB75-278C-405C-BD2C-DA8780D641D8}"/>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33" name="テキスト ボックス 732">
          <a:extLst>
            <a:ext uri="{FF2B5EF4-FFF2-40B4-BE49-F238E27FC236}">
              <a16:creationId xmlns:a16="http://schemas.microsoft.com/office/drawing/2014/main" id="{627ED971-CEE4-4024-BB28-AEF11B1DCAE2}"/>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34" name="直線コネクタ 733">
          <a:extLst>
            <a:ext uri="{FF2B5EF4-FFF2-40B4-BE49-F238E27FC236}">
              <a16:creationId xmlns:a16="http://schemas.microsoft.com/office/drawing/2014/main" id="{94E8A7D3-CEF4-4438-9B1D-3989D793319C}"/>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35" name="テキスト ボックス 734">
          <a:extLst>
            <a:ext uri="{FF2B5EF4-FFF2-40B4-BE49-F238E27FC236}">
              <a16:creationId xmlns:a16="http://schemas.microsoft.com/office/drawing/2014/main" id="{34D0834A-B576-45AB-864D-BE85EB10E343}"/>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36" name="【庁舎】&#10;有形固定資産減価償却率グラフ枠">
          <a:extLst>
            <a:ext uri="{FF2B5EF4-FFF2-40B4-BE49-F238E27FC236}">
              <a16:creationId xmlns:a16="http://schemas.microsoft.com/office/drawing/2014/main" id="{7959D68F-CD6D-45F2-893E-BCE3D57206CE}"/>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154305</xdr:rowOff>
    </xdr:from>
    <xdr:to>
      <xdr:col>85</xdr:col>
      <xdr:colOff>126364</xdr:colOff>
      <xdr:row>108</xdr:row>
      <xdr:rowOff>127636</xdr:rowOff>
    </xdr:to>
    <xdr:cxnSp macro="">
      <xdr:nvCxnSpPr>
        <xdr:cNvPr id="737" name="直線コネクタ 736">
          <a:extLst>
            <a:ext uri="{FF2B5EF4-FFF2-40B4-BE49-F238E27FC236}">
              <a16:creationId xmlns:a16="http://schemas.microsoft.com/office/drawing/2014/main" id="{294195C3-652E-485B-AB14-A88A3B89AC06}"/>
            </a:ext>
          </a:extLst>
        </xdr:cNvPr>
        <xdr:cNvCxnSpPr/>
      </xdr:nvCxnSpPr>
      <xdr:spPr>
        <a:xfrm flipV="1">
          <a:off x="16318864" y="17127855"/>
          <a:ext cx="0" cy="1516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131463</xdr:rowOff>
    </xdr:from>
    <xdr:ext cx="405111" cy="259045"/>
    <xdr:sp macro="" textlink="">
      <xdr:nvSpPr>
        <xdr:cNvPr id="738" name="【庁舎】&#10;有形固定資産減価償却率最小値テキスト">
          <a:extLst>
            <a:ext uri="{FF2B5EF4-FFF2-40B4-BE49-F238E27FC236}">
              <a16:creationId xmlns:a16="http://schemas.microsoft.com/office/drawing/2014/main" id="{2CD2DF14-B4DA-4E66-A04D-24806E7F1241}"/>
            </a:ext>
          </a:extLst>
        </xdr:cNvPr>
        <xdr:cNvSpPr txBox="1"/>
      </xdr:nvSpPr>
      <xdr:spPr>
        <a:xfrm>
          <a:off x="16357600" y="18648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127636</xdr:rowOff>
    </xdr:from>
    <xdr:to>
      <xdr:col>86</xdr:col>
      <xdr:colOff>25400</xdr:colOff>
      <xdr:row>108</xdr:row>
      <xdr:rowOff>127636</xdr:rowOff>
    </xdr:to>
    <xdr:cxnSp macro="">
      <xdr:nvCxnSpPr>
        <xdr:cNvPr id="739" name="直線コネクタ 738">
          <a:extLst>
            <a:ext uri="{FF2B5EF4-FFF2-40B4-BE49-F238E27FC236}">
              <a16:creationId xmlns:a16="http://schemas.microsoft.com/office/drawing/2014/main" id="{17E2B9B7-85AA-4A05-85A3-CFC5E2E30D1F}"/>
            </a:ext>
          </a:extLst>
        </xdr:cNvPr>
        <xdr:cNvCxnSpPr/>
      </xdr:nvCxnSpPr>
      <xdr:spPr>
        <a:xfrm>
          <a:off x="16230600" y="18644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100982</xdr:rowOff>
    </xdr:from>
    <xdr:ext cx="405111" cy="259045"/>
    <xdr:sp macro="" textlink="">
      <xdr:nvSpPr>
        <xdr:cNvPr id="740" name="【庁舎】&#10;有形固定資産減価償却率最大値テキスト">
          <a:extLst>
            <a:ext uri="{FF2B5EF4-FFF2-40B4-BE49-F238E27FC236}">
              <a16:creationId xmlns:a16="http://schemas.microsoft.com/office/drawing/2014/main" id="{6FAFA797-3920-4857-BA6D-7DCD7A0E0365}"/>
            </a:ext>
          </a:extLst>
        </xdr:cNvPr>
        <xdr:cNvSpPr txBox="1"/>
      </xdr:nvSpPr>
      <xdr:spPr>
        <a:xfrm>
          <a:off x="16357600" y="16903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154305</xdr:rowOff>
    </xdr:from>
    <xdr:to>
      <xdr:col>86</xdr:col>
      <xdr:colOff>25400</xdr:colOff>
      <xdr:row>99</xdr:row>
      <xdr:rowOff>154305</xdr:rowOff>
    </xdr:to>
    <xdr:cxnSp macro="">
      <xdr:nvCxnSpPr>
        <xdr:cNvPr id="741" name="直線コネクタ 740">
          <a:extLst>
            <a:ext uri="{FF2B5EF4-FFF2-40B4-BE49-F238E27FC236}">
              <a16:creationId xmlns:a16="http://schemas.microsoft.com/office/drawing/2014/main" id="{C5C8A93E-1AEA-43EC-AF14-574193007947}"/>
            </a:ext>
          </a:extLst>
        </xdr:cNvPr>
        <xdr:cNvCxnSpPr/>
      </xdr:nvCxnSpPr>
      <xdr:spPr>
        <a:xfrm>
          <a:off x="16230600" y="17127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652</xdr:rowOff>
    </xdr:from>
    <xdr:ext cx="405111" cy="259045"/>
    <xdr:sp macro="" textlink="">
      <xdr:nvSpPr>
        <xdr:cNvPr id="742" name="【庁舎】&#10;有形固定資産減価償却率平均値テキスト">
          <a:extLst>
            <a:ext uri="{FF2B5EF4-FFF2-40B4-BE49-F238E27FC236}">
              <a16:creationId xmlns:a16="http://schemas.microsoft.com/office/drawing/2014/main" id="{B44F29BE-B674-4BF3-A152-04455B0B1878}"/>
            </a:ext>
          </a:extLst>
        </xdr:cNvPr>
        <xdr:cNvSpPr txBox="1"/>
      </xdr:nvSpPr>
      <xdr:spPr>
        <a:xfrm>
          <a:off x="16357600" y="176600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149225</xdr:rowOff>
    </xdr:from>
    <xdr:to>
      <xdr:col>85</xdr:col>
      <xdr:colOff>177800</xdr:colOff>
      <xdr:row>104</xdr:row>
      <xdr:rowOff>79375</xdr:rowOff>
    </xdr:to>
    <xdr:sp macro="" textlink="">
      <xdr:nvSpPr>
        <xdr:cNvPr id="743" name="フローチャート: 判断 742">
          <a:extLst>
            <a:ext uri="{FF2B5EF4-FFF2-40B4-BE49-F238E27FC236}">
              <a16:creationId xmlns:a16="http://schemas.microsoft.com/office/drawing/2014/main" id="{E92CFA54-F6F2-4123-B464-0572D78FAD5A}"/>
            </a:ext>
          </a:extLst>
        </xdr:cNvPr>
        <xdr:cNvSpPr/>
      </xdr:nvSpPr>
      <xdr:spPr>
        <a:xfrm>
          <a:off x="16268700" y="1780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90170</xdr:rowOff>
    </xdr:from>
    <xdr:to>
      <xdr:col>81</xdr:col>
      <xdr:colOff>101600</xdr:colOff>
      <xdr:row>104</xdr:row>
      <xdr:rowOff>20320</xdr:rowOff>
    </xdr:to>
    <xdr:sp macro="" textlink="">
      <xdr:nvSpPr>
        <xdr:cNvPr id="744" name="フローチャート: 判断 743">
          <a:extLst>
            <a:ext uri="{FF2B5EF4-FFF2-40B4-BE49-F238E27FC236}">
              <a16:creationId xmlns:a16="http://schemas.microsoft.com/office/drawing/2014/main" id="{F7BA9BD6-F116-43D1-B73F-B9EF2F4A911F}"/>
            </a:ext>
          </a:extLst>
        </xdr:cNvPr>
        <xdr:cNvSpPr/>
      </xdr:nvSpPr>
      <xdr:spPr>
        <a:xfrm>
          <a:off x="15430500" y="1774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116839</xdr:rowOff>
    </xdr:from>
    <xdr:to>
      <xdr:col>76</xdr:col>
      <xdr:colOff>165100</xdr:colOff>
      <xdr:row>104</xdr:row>
      <xdr:rowOff>46989</xdr:rowOff>
    </xdr:to>
    <xdr:sp macro="" textlink="">
      <xdr:nvSpPr>
        <xdr:cNvPr id="745" name="フローチャート: 判断 744">
          <a:extLst>
            <a:ext uri="{FF2B5EF4-FFF2-40B4-BE49-F238E27FC236}">
              <a16:creationId xmlns:a16="http://schemas.microsoft.com/office/drawing/2014/main" id="{7C063A34-B8BA-4A77-991E-D6EEE996B92C}"/>
            </a:ext>
          </a:extLst>
        </xdr:cNvPr>
        <xdr:cNvSpPr/>
      </xdr:nvSpPr>
      <xdr:spPr>
        <a:xfrm>
          <a:off x="14541500" y="1777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168275</xdr:rowOff>
    </xdr:from>
    <xdr:to>
      <xdr:col>72</xdr:col>
      <xdr:colOff>38100</xdr:colOff>
      <xdr:row>104</xdr:row>
      <xdr:rowOff>98425</xdr:rowOff>
    </xdr:to>
    <xdr:sp macro="" textlink="">
      <xdr:nvSpPr>
        <xdr:cNvPr id="746" name="フローチャート: 判断 745">
          <a:extLst>
            <a:ext uri="{FF2B5EF4-FFF2-40B4-BE49-F238E27FC236}">
              <a16:creationId xmlns:a16="http://schemas.microsoft.com/office/drawing/2014/main" id="{9986E412-CF4B-4D4E-BCFB-B072728B727E}"/>
            </a:ext>
          </a:extLst>
        </xdr:cNvPr>
        <xdr:cNvSpPr/>
      </xdr:nvSpPr>
      <xdr:spPr>
        <a:xfrm>
          <a:off x="13652500" y="1782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97789</xdr:rowOff>
    </xdr:from>
    <xdr:to>
      <xdr:col>67</xdr:col>
      <xdr:colOff>101600</xdr:colOff>
      <xdr:row>104</xdr:row>
      <xdr:rowOff>27939</xdr:rowOff>
    </xdr:to>
    <xdr:sp macro="" textlink="">
      <xdr:nvSpPr>
        <xdr:cNvPr id="747" name="フローチャート: 判断 746">
          <a:extLst>
            <a:ext uri="{FF2B5EF4-FFF2-40B4-BE49-F238E27FC236}">
              <a16:creationId xmlns:a16="http://schemas.microsoft.com/office/drawing/2014/main" id="{ECA5CBB8-0BF1-41F3-806C-3D9852CF29E1}"/>
            </a:ext>
          </a:extLst>
        </xdr:cNvPr>
        <xdr:cNvSpPr/>
      </xdr:nvSpPr>
      <xdr:spPr>
        <a:xfrm>
          <a:off x="12763500" y="1775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48" name="テキスト ボックス 747">
          <a:extLst>
            <a:ext uri="{FF2B5EF4-FFF2-40B4-BE49-F238E27FC236}">
              <a16:creationId xmlns:a16="http://schemas.microsoft.com/office/drawing/2014/main" id="{A3E6BE90-8AA2-43CE-96CF-3E18EB4DCD9D}"/>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49" name="テキスト ボックス 748">
          <a:extLst>
            <a:ext uri="{FF2B5EF4-FFF2-40B4-BE49-F238E27FC236}">
              <a16:creationId xmlns:a16="http://schemas.microsoft.com/office/drawing/2014/main" id="{2523AF50-B632-4EBF-82D6-D6839A643C9C}"/>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50" name="テキスト ボックス 749">
          <a:extLst>
            <a:ext uri="{FF2B5EF4-FFF2-40B4-BE49-F238E27FC236}">
              <a16:creationId xmlns:a16="http://schemas.microsoft.com/office/drawing/2014/main" id="{39E86CCD-FC72-4127-AB7A-35F1721F6862}"/>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51" name="テキスト ボックス 750">
          <a:extLst>
            <a:ext uri="{FF2B5EF4-FFF2-40B4-BE49-F238E27FC236}">
              <a16:creationId xmlns:a16="http://schemas.microsoft.com/office/drawing/2014/main" id="{F35B53A0-DE7E-4DB3-AC09-524816E898B1}"/>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52" name="テキスト ボックス 751">
          <a:extLst>
            <a:ext uri="{FF2B5EF4-FFF2-40B4-BE49-F238E27FC236}">
              <a16:creationId xmlns:a16="http://schemas.microsoft.com/office/drawing/2014/main" id="{AD9393DA-A43E-410B-A9E2-FB8A1DC814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46355</xdr:rowOff>
    </xdr:from>
    <xdr:to>
      <xdr:col>85</xdr:col>
      <xdr:colOff>177800</xdr:colOff>
      <xdr:row>106</xdr:row>
      <xdr:rowOff>147955</xdr:rowOff>
    </xdr:to>
    <xdr:sp macro="" textlink="">
      <xdr:nvSpPr>
        <xdr:cNvPr id="753" name="楕円 752">
          <a:extLst>
            <a:ext uri="{FF2B5EF4-FFF2-40B4-BE49-F238E27FC236}">
              <a16:creationId xmlns:a16="http://schemas.microsoft.com/office/drawing/2014/main" id="{E23AAE19-0003-4566-AAD7-58EB1AAF6E00}"/>
            </a:ext>
          </a:extLst>
        </xdr:cNvPr>
        <xdr:cNvSpPr/>
      </xdr:nvSpPr>
      <xdr:spPr>
        <a:xfrm>
          <a:off x="16268700" y="1822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24782</xdr:rowOff>
    </xdr:from>
    <xdr:ext cx="405111" cy="259045"/>
    <xdr:sp macro="" textlink="">
      <xdr:nvSpPr>
        <xdr:cNvPr id="754" name="【庁舎】&#10;有形固定資産減価償却率該当値テキスト">
          <a:extLst>
            <a:ext uri="{FF2B5EF4-FFF2-40B4-BE49-F238E27FC236}">
              <a16:creationId xmlns:a16="http://schemas.microsoft.com/office/drawing/2014/main" id="{9D1C8C00-03B6-465B-8957-732F331E8DD9}"/>
            </a:ext>
          </a:extLst>
        </xdr:cNvPr>
        <xdr:cNvSpPr txBox="1"/>
      </xdr:nvSpPr>
      <xdr:spPr>
        <a:xfrm>
          <a:off x="16357600" y="1819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29211</xdr:rowOff>
    </xdr:from>
    <xdr:to>
      <xdr:col>81</xdr:col>
      <xdr:colOff>101600</xdr:colOff>
      <xdr:row>106</xdr:row>
      <xdr:rowOff>130811</xdr:rowOff>
    </xdr:to>
    <xdr:sp macro="" textlink="">
      <xdr:nvSpPr>
        <xdr:cNvPr id="755" name="楕円 754">
          <a:extLst>
            <a:ext uri="{FF2B5EF4-FFF2-40B4-BE49-F238E27FC236}">
              <a16:creationId xmlns:a16="http://schemas.microsoft.com/office/drawing/2014/main" id="{37ACD7CD-0E57-4507-AF52-D21CAF52FC16}"/>
            </a:ext>
          </a:extLst>
        </xdr:cNvPr>
        <xdr:cNvSpPr/>
      </xdr:nvSpPr>
      <xdr:spPr>
        <a:xfrm>
          <a:off x="15430500" y="18202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80011</xdr:rowOff>
    </xdr:from>
    <xdr:to>
      <xdr:col>85</xdr:col>
      <xdr:colOff>127000</xdr:colOff>
      <xdr:row>106</xdr:row>
      <xdr:rowOff>97155</xdr:rowOff>
    </xdr:to>
    <xdr:cxnSp macro="">
      <xdr:nvCxnSpPr>
        <xdr:cNvPr id="756" name="直線コネクタ 755">
          <a:extLst>
            <a:ext uri="{FF2B5EF4-FFF2-40B4-BE49-F238E27FC236}">
              <a16:creationId xmlns:a16="http://schemas.microsoft.com/office/drawing/2014/main" id="{B2A26ED6-E117-48AA-95DA-0EB91916D333}"/>
            </a:ext>
          </a:extLst>
        </xdr:cNvPr>
        <xdr:cNvCxnSpPr/>
      </xdr:nvCxnSpPr>
      <xdr:spPr>
        <a:xfrm>
          <a:off x="15481300" y="18253711"/>
          <a:ext cx="8382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8255</xdr:rowOff>
    </xdr:from>
    <xdr:to>
      <xdr:col>76</xdr:col>
      <xdr:colOff>165100</xdr:colOff>
      <xdr:row>106</xdr:row>
      <xdr:rowOff>109855</xdr:rowOff>
    </xdr:to>
    <xdr:sp macro="" textlink="">
      <xdr:nvSpPr>
        <xdr:cNvPr id="757" name="楕円 756">
          <a:extLst>
            <a:ext uri="{FF2B5EF4-FFF2-40B4-BE49-F238E27FC236}">
              <a16:creationId xmlns:a16="http://schemas.microsoft.com/office/drawing/2014/main" id="{5FB3870D-3397-4609-AEE8-869285D27DBF}"/>
            </a:ext>
          </a:extLst>
        </xdr:cNvPr>
        <xdr:cNvSpPr/>
      </xdr:nvSpPr>
      <xdr:spPr>
        <a:xfrm>
          <a:off x="14541500" y="1818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59055</xdr:rowOff>
    </xdr:from>
    <xdr:to>
      <xdr:col>81</xdr:col>
      <xdr:colOff>50800</xdr:colOff>
      <xdr:row>106</xdr:row>
      <xdr:rowOff>80011</xdr:rowOff>
    </xdr:to>
    <xdr:cxnSp macro="">
      <xdr:nvCxnSpPr>
        <xdr:cNvPr id="758" name="直線コネクタ 757">
          <a:extLst>
            <a:ext uri="{FF2B5EF4-FFF2-40B4-BE49-F238E27FC236}">
              <a16:creationId xmlns:a16="http://schemas.microsoft.com/office/drawing/2014/main" id="{8B03A3BD-B532-4D36-BB54-D35AF1861DB3}"/>
            </a:ext>
          </a:extLst>
        </xdr:cNvPr>
        <xdr:cNvCxnSpPr/>
      </xdr:nvCxnSpPr>
      <xdr:spPr>
        <a:xfrm>
          <a:off x="14592300" y="18232755"/>
          <a:ext cx="8890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6350</xdr:rowOff>
    </xdr:from>
    <xdr:to>
      <xdr:col>72</xdr:col>
      <xdr:colOff>38100</xdr:colOff>
      <xdr:row>106</xdr:row>
      <xdr:rowOff>107950</xdr:rowOff>
    </xdr:to>
    <xdr:sp macro="" textlink="">
      <xdr:nvSpPr>
        <xdr:cNvPr id="759" name="楕円 758">
          <a:extLst>
            <a:ext uri="{FF2B5EF4-FFF2-40B4-BE49-F238E27FC236}">
              <a16:creationId xmlns:a16="http://schemas.microsoft.com/office/drawing/2014/main" id="{7122CADB-0701-441E-B8F0-0873FC87A50D}"/>
            </a:ext>
          </a:extLst>
        </xdr:cNvPr>
        <xdr:cNvSpPr/>
      </xdr:nvSpPr>
      <xdr:spPr>
        <a:xfrm>
          <a:off x="13652500" y="1818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57150</xdr:rowOff>
    </xdr:from>
    <xdr:to>
      <xdr:col>76</xdr:col>
      <xdr:colOff>114300</xdr:colOff>
      <xdr:row>106</xdr:row>
      <xdr:rowOff>59055</xdr:rowOff>
    </xdr:to>
    <xdr:cxnSp macro="">
      <xdr:nvCxnSpPr>
        <xdr:cNvPr id="760" name="直線コネクタ 759">
          <a:extLst>
            <a:ext uri="{FF2B5EF4-FFF2-40B4-BE49-F238E27FC236}">
              <a16:creationId xmlns:a16="http://schemas.microsoft.com/office/drawing/2014/main" id="{3A006931-0A59-4A84-8E70-052F4F305440}"/>
            </a:ext>
          </a:extLst>
        </xdr:cNvPr>
        <xdr:cNvCxnSpPr/>
      </xdr:nvCxnSpPr>
      <xdr:spPr>
        <a:xfrm>
          <a:off x="13703300" y="1823085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151130</xdr:rowOff>
    </xdr:from>
    <xdr:to>
      <xdr:col>67</xdr:col>
      <xdr:colOff>101600</xdr:colOff>
      <xdr:row>106</xdr:row>
      <xdr:rowOff>81280</xdr:rowOff>
    </xdr:to>
    <xdr:sp macro="" textlink="">
      <xdr:nvSpPr>
        <xdr:cNvPr id="761" name="楕円 760">
          <a:extLst>
            <a:ext uri="{FF2B5EF4-FFF2-40B4-BE49-F238E27FC236}">
              <a16:creationId xmlns:a16="http://schemas.microsoft.com/office/drawing/2014/main" id="{5B18AB1A-BBBB-49E8-8F14-117084395185}"/>
            </a:ext>
          </a:extLst>
        </xdr:cNvPr>
        <xdr:cNvSpPr/>
      </xdr:nvSpPr>
      <xdr:spPr>
        <a:xfrm>
          <a:off x="12763500" y="1815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30480</xdr:rowOff>
    </xdr:from>
    <xdr:to>
      <xdr:col>71</xdr:col>
      <xdr:colOff>177800</xdr:colOff>
      <xdr:row>106</xdr:row>
      <xdr:rowOff>57150</xdr:rowOff>
    </xdr:to>
    <xdr:cxnSp macro="">
      <xdr:nvCxnSpPr>
        <xdr:cNvPr id="762" name="直線コネクタ 761">
          <a:extLst>
            <a:ext uri="{FF2B5EF4-FFF2-40B4-BE49-F238E27FC236}">
              <a16:creationId xmlns:a16="http://schemas.microsoft.com/office/drawing/2014/main" id="{93AE5AF9-00E3-450E-BAC3-B6A9953600F1}"/>
            </a:ext>
          </a:extLst>
        </xdr:cNvPr>
        <xdr:cNvCxnSpPr/>
      </xdr:nvCxnSpPr>
      <xdr:spPr>
        <a:xfrm>
          <a:off x="12814300" y="1820418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36847</xdr:rowOff>
    </xdr:from>
    <xdr:ext cx="405111" cy="259045"/>
    <xdr:sp macro="" textlink="">
      <xdr:nvSpPr>
        <xdr:cNvPr id="763" name="n_1aveValue【庁舎】&#10;有形固定資産減価償却率">
          <a:extLst>
            <a:ext uri="{FF2B5EF4-FFF2-40B4-BE49-F238E27FC236}">
              <a16:creationId xmlns:a16="http://schemas.microsoft.com/office/drawing/2014/main" id="{E5BF5DE3-7E5C-41D0-9C17-B7B90C8CF417}"/>
            </a:ext>
          </a:extLst>
        </xdr:cNvPr>
        <xdr:cNvSpPr txBox="1"/>
      </xdr:nvSpPr>
      <xdr:spPr>
        <a:xfrm>
          <a:off x="15266044" y="1752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63516</xdr:rowOff>
    </xdr:from>
    <xdr:ext cx="405111" cy="259045"/>
    <xdr:sp macro="" textlink="">
      <xdr:nvSpPr>
        <xdr:cNvPr id="764" name="n_2aveValue【庁舎】&#10;有形固定資産減価償却率">
          <a:extLst>
            <a:ext uri="{FF2B5EF4-FFF2-40B4-BE49-F238E27FC236}">
              <a16:creationId xmlns:a16="http://schemas.microsoft.com/office/drawing/2014/main" id="{5FB71E7D-4E9B-4198-B61A-B111829D8B57}"/>
            </a:ext>
          </a:extLst>
        </xdr:cNvPr>
        <xdr:cNvSpPr txBox="1"/>
      </xdr:nvSpPr>
      <xdr:spPr>
        <a:xfrm>
          <a:off x="14389744" y="1755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114952</xdr:rowOff>
    </xdr:from>
    <xdr:ext cx="405111" cy="259045"/>
    <xdr:sp macro="" textlink="">
      <xdr:nvSpPr>
        <xdr:cNvPr id="765" name="n_3aveValue【庁舎】&#10;有形固定資産減価償却率">
          <a:extLst>
            <a:ext uri="{FF2B5EF4-FFF2-40B4-BE49-F238E27FC236}">
              <a16:creationId xmlns:a16="http://schemas.microsoft.com/office/drawing/2014/main" id="{DA307686-FBBC-4E6C-BBD0-87F9F29E39DB}"/>
            </a:ext>
          </a:extLst>
        </xdr:cNvPr>
        <xdr:cNvSpPr txBox="1"/>
      </xdr:nvSpPr>
      <xdr:spPr>
        <a:xfrm>
          <a:off x="13500744" y="1760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44466</xdr:rowOff>
    </xdr:from>
    <xdr:ext cx="405111" cy="259045"/>
    <xdr:sp macro="" textlink="">
      <xdr:nvSpPr>
        <xdr:cNvPr id="766" name="n_4aveValue【庁舎】&#10;有形固定資産減価償却率">
          <a:extLst>
            <a:ext uri="{FF2B5EF4-FFF2-40B4-BE49-F238E27FC236}">
              <a16:creationId xmlns:a16="http://schemas.microsoft.com/office/drawing/2014/main" id="{B2155904-C475-4DE8-83C2-CC81203D35D5}"/>
            </a:ext>
          </a:extLst>
        </xdr:cNvPr>
        <xdr:cNvSpPr txBox="1"/>
      </xdr:nvSpPr>
      <xdr:spPr>
        <a:xfrm>
          <a:off x="12611744" y="1753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121938</xdr:rowOff>
    </xdr:from>
    <xdr:ext cx="405111" cy="259045"/>
    <xdr:sp macro="" textlink="">
      <xdr:nvSpPr>
        <xdr:cNvPr id="767" name="n_1mainValue【庁舎】&#10;有形固定資産減価償却率">
          <a:extLst>
            <a:ext uri="{FF2B5EF4-FFF2-40B4-BE49-F238E27FC236}">
              <a16:creationId xmlns:a16="http://schemas.microsoft.com/office/drawing/2014/main" id="{7AE999B8-7AD7-4FD4-B8F6-AE2406EF8C90}"/>
            </a:ext>
          </a:extLst>
        </xdr:cNvPr>
        <xdr:cNvSpPr txBox="1"/>
      </xdr:nvSpPr>
      <xdr:spPr>
        <a:xfrm>
          <a:off x="15266044" y="18295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100982</xdr:rowOff>
    </xdr:from>
    <xdr:ext cx="405111" cy="259045"/>
    <xdr:sp macro="" textlink="">
      <xdr:nvSpPr>
        <xdr:cNvPr id="768" name="n_2mainValue【庁舎】&#10;有形固定資産減価償却率">
          <a:extLst>
            <a:ext uri="{FF2B5EF4-FFF2-40B4-BE49-F238E27FC236}">
              <a16:creationId xmlns:a16="http://schemas.microsoft.com/office/drawing/2014/main" id="{3648BE38-F8A5-416D-AC9F-2E206C499419}"/>
            </a:ext>
          </a:extLst>
        </xdr:cNvPr>
        <xdr:cNvSpPr txBox="1"/>
      </xdr:nvSpPr>
      <xdr:spPr>
        <a:xfrm>
          <a:off x="14389744" y="18274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99077</xdr:rowOff>
    </xdr:from>
    <xdr:ext cx="405111" cy="259045"/>
    <xdr:sp macro="" textlink="">
      <xdr:nvSpPr>
        <xdr:cNvPr id="769" name="n_3mainValue【庁舎】&#10;有形固定資産減価償却率">
          <a:extLst>
            <a:ext uri="{FF2B5EF4-FFF2-40B4-BE49-F238E27FC236}">
              <a16:creationId xmlns:a16="http://schemas.microsoft.com/office/drawing/2014/main" id="{5C5B6854-0368-4AF8-8B5A-47B49611313A}"/>
            </a:ext>
          </a:extLst>
        </xdr:cNvPr>
        <xdr:cNvSpPr txBox="1"/>
      </xdr:nvSpPr>
      <xdr:spPr>
        <a:xfrm>
          <a:off x="13500744" y="1827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72407</xdr:rowOff>
    </xdr:from>
    <xdr:ext cx="405111" cy="259045"/>
    <xdr:sp macro="" textlink="">
      <xdr:nvSpPr>
        <xdr:cNvPr id="770" name="n_4mainValue【庁舎】&#10;有形固定資産減価償却率">
          <a:extLst>
            <a:ext uri="{FF2B5EF4-FFF2-40B4-BE49-F238E27FC236}">
              <a16:creationId xmlns:a16="http://schemas.microsoft.com/office/drawing/2014/main" id="{8204BC2A-6405-4CA5-8FCD-55CEFE95AFEF}"/>
            </a:ext>
          </a:extLst>
        </xdr:cNvPr>
        <xdr:cNvSpPr txBox="1"/>
      </xdr:nvSpPr>
      <xdr:spPr>
        <a:xfrm>
          <a:off x="12611744" y="1824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71" name="正方形/長方形 770">
          <a:extLst>
            <a:ext uri="{FF2B5EF4-FFF2-40B4-BE49-F238E27FC236}">
              <a16:creationId xmlns:a16="http://schemas.microsoft.com/office/drawing/2014/main" id="{754901B0-682D-46B6-AF13-15AB6B300A2E}"/>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72" name="正方形/長方形 771">
          <a:extLst>
            <a:ext uri="{FF2B5EF4-FFF2-40B4-BE49-F238E27FC236}">
              <a16:creationId xmlns:a16="http://schemas.microsoft.com/office/drawing/2014/main" id="{17030436-FB71-4D83-AA56-D6A539EEF22D}"/>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73" name="正方形/長方形 772">
          <a:extLst>
            <a:ext uri="{FF2B5EF4-FFF2-40B4-BE49-F238E27FC236}">
              <a16:creationId xmlns:a16="http://schemas.microsoft.com/office/drawing/2014/main" id="{7DC6F623-5880-4F4B-8453-B55D35966FAA}"/>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74" name="正方形/長方形 773">
          <a:extLst>
            <a:ext uri="{FF2B5EF4-FFF2-40B4-BE49-F238E27FC236}">
              <a16:creationId xmlns:a16="http://schemas.microsoft.com/office/drawing/2014/main" id="{179090D5-CC85-4D93-BA02-45DA815C8D23}"/>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75" name="正方形/長方形 774">
          <a:extLst>
            <a:ext uri="{FF2B5EF4-FFF2-40B4-BE49-F238E27FC236}">
              <a16:creationId xmlns:a16="http://schemas.microsoft.com/office/drawing/2014/main" id="{F615E643-AA25-4ABE-BFFA-DD67BA26862B}"/>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76" name="正方形/長方形 775">
          <a:extLst>
            <a:ext uri="{FF2B5EF4-FFF2-40B4-BE49-F238E27FC236}">
              <a16:creationId xmlns:a16="http://schemas.microsoft.com/office/drawing/2014/main" id="{9E02D1FB-63FC-4B4F-BA27-AE44E8D479D3}"/>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77" name="正方形/長方形 776">
          <a:extLst>
            <a:ext uri="{FF2B5EF4-FFF2-40B4-BE49-F238E27FC236}">
              <a16:creationId xmlns:a16="http://schemas.microsoft.com/office/drawing/2014/main" id="{33691AA0-EC66-4E16-9724-DECC44FC8FB4}"/>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78" name="正方形/長方形 777">
          <a:extLst>
            <a:ext uri="{FF2B5EF4-FFF2-40B4-BE49-F238E27FC236}">
              <a16:creationId xmlns:a16="http://schemas.microsoft.com/office/drawing/2014/main" id="{BFE17432-8E73-4BAD-AD39-FB76E4E4A6A6}"/>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79" name="テキスト ボックス 778">
          <a:extLst>
            <a:ext uri="{FF2B5EF4-FFF2-40B4-BE49-F238E27FC236}">
              <a16:creationId xmlns:a16="http://schemas.microsoft.com/office/drawing/2014/main" id="{B58C1B59-AA4C-4C4B-99DF-08CE16718D2C}"/>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80" name="直線コネクタ 779">
          <a:extLst>
            <a:ext uri="{FF2B5EF4-FFF2-40B4-BE49-F238E27FC236}">
              <a16:creationId xmlns:a16="http://schemas.microsoft.com/office/drawing/2014/main" id="{478F2AF8-7E6C-4178-B9AF-2483417DC607}"/>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81" name="直線コネクタ 780">
          <a:extLst>
            <a:ext uri="{FF2B5EF4-FFF2-40B4-BE49-F238E27FC236}">
              <a16:creationId xmlns:a16="http://schemas.microsoft.com/office/drawing/2014/main" id="{CF65315D-536C-47DD-B351-994018D0DF36}"/>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82" name="テキスト ボックス 781">
          <a:extLst>
            <a:ext uri="{FF2B5EF4-FFF2-40B4-BE49-F238E27FC236}">
              <a16:creationId xmlns:a16="http://schemas.microsoft.com/office/drawing/2014/main" id="{0B274E74-A768-444F-A98F-96AC1CAB8CA8}"/>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83" name="直線コネクタ 782">
          <a:extLst>
            <a:ext uri="{FF2B5EF4-FFF2-40B4-BE49-F238E27FC236}">
              <a16:creationId xmlns:a16="http://schemas.microsoft.com/office/drawing/2014/main" id="{DBB752D2-28DF-484A-8A78-E637C7F6E529}"/>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84" name="テキスト ボックス 783">
          <a:extLst>
            <a:ext uri="{FF2B5EF4-FFF2-40B4-BE49-F238E27FC236}">
              <a16:creationId xmlns:a16="http://schemas.microsoft.com/office/drawing/2014/main" id="{D038C206-5D68-4152-96E0-69C949C25EAB}"/>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85" name="直線コネクタ 784">
          <a:extLst>
            <a:ext uri="{FF2B5EF4-FFF2-40B4-BE49-F238E27FC236}">
              <a16:creationId xmlns:a16="http://schemas.microsoft.com/office/drawing/2014/main" id="{5996DBA4-F508-433A-8A4E-F0A280EB3B42}"/>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86" name="テキスト ボックス 785">
          <a:extLst>
            <a:ext uri="{FF2B5EF4-FFF2-40B4-BE49-F238E27FC236}">
              <a16:creationId xmlns:a16="http://schemas.microsoft.com/office/drawing/2014/main" id="{DD780620-2893-4CF8-BBA3-EB2B2136BBB2}"/>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87" name="直線コネクタ 786">
          <a:extLst>
            <a:ext uri="{FF2B5EF4-FFF2-40B4-BE49-F238E27FC236}">
              <a16:creationId xmlns:a16="http://schemas.microsoft.com/office/drawing/2014/main" id="{7CAA1C10-9606-4DA4-88EA-A723736342B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88" name="テキスト ボックス 787">
          <a:extLst>
            <a:ext uri="{FF2B5EF4-FFF2-40B4-BE49-F238E27FC236}">
              <a16:creationId xmlns:a16="http://schemas.microsoft.com/office/drawing/2014/main" id="{903F7DD1-A344-415F-828E-3ED57B42EA5C}"/>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89" name="直線コネクタ 788">
          <a:extLst>
            <a:ext uri="{FF2B5EF4-FFF2-40B4-BE49-F238E27FC236}">
              <a16:creationId xmlns:a16="http://schemas.microsoft.com/office/drawing/2014/main" id="{3FE34FFA-BC46-4D64-82B1-75C4758E56C5}"/>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90" name="テキスト ボックス 789">
          <a:extLst>
            <a:ext uri="{FF2B5EF4-FFF2-40B4-BE49-F238E27FC236}">
              <a16:creationId xmlns:a16="http://schemas.microsoft.com/office/drawing/2014/main" id="{3C773E4C-0615-48E4-A52D-00BBEF57148C}"/>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91" name="直線コネクタ 790">
          <a:extLst>
            <a:ext uri="{FF2B5EF4-FFF2-40B4-BE49-F238E27FC236}">
              <a16:creationId xmlns:a16="http://schemas.microsoft.com/office/drawing/2014/main" id="{C2568945-0545-43C9-A7F1-D203C3AE5252}"/>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92" name="テキスト ボックス 791">
          <a:extLst>
            <a:ext uri="{FF2B5EF4-FFF2-40B4-BE49-F238E27FC236}">
              <a16:creationId xmlns:a16="http://schemas.microsoft.com/office/drawing/2014/main" id="{F2701A2C-BDCF-4905-AAF1-223BBF0A2095}"/>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93" name="【庁舎】&#10;一人当たり面積グラフ枠">
          <a:extLst>
            <a:ext uri="{FF2B5EF4-FFF2-40B4-BE49-F238E27FC236}">
              <a16:creationId xmlns:a16="http://schemas.microsoft.com/office/drawing/2014/main" id="{AAA82300-2CD0-479E-80C7-BF3524F75121}"/>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149861</xdr:rowOff>
    </xdr:from>
    <xdr:to>
      <xdr:col>116</xdr:col>
      <xdr:colOff>62864</xdr:colOff>
      <xdr:row>107</xdr:row>
      <xdr:rowOff>90170</xdr:rowOff>
    </xdr:to>
    <xdr:cxnSp macro="">
      <xdr:nvCxnSpPr>
        <xdr:cNvPr id="794" name="直線コネクタ 793">
          <a:extLst>
            <a:ext uri="{FF2B5EF4-FFF2-40B4-BE49-F238E27FC236}">
              <a16:creationId xmlns:a16="http://schemas.microsoft.com/office/drawing/2014/main" id="{214D63ED-A8DD-493F-8481-D6F955D61928}"/>
            </a:ext>
          </a:extLst>
        </xdr:cNvPr>
        <xdr:cNvCxnSpPr/>
      </xdr:nvCxnSpPr>
      <xdr:spPr>
        <a:xfrm flipV="1">
          <a:off x="22160864" y="17123411"/>
          <a:ext cx="0" cy="1311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93997</xdr:rowOff>
    </xdr:from>
    <xdr:ext cx="469744" cy="259045"/>
    <xdr:sp macro="" textlink="">
      <xdr:nvSpPr>
        <xdr:cNvPr id="795" name="【庁舎】&#10;一人当たり面積最小値テキスト">
          <a:extLst>
            <a:ext uri="{FF2B5EF4-FFF2-40B4-BE49-F238E27FC236}">
              <a16:creationId xmlns:a16="http://schemas.microsoft.com/office/drawing/2014/main" id="{FBD43563-D189-4DCF-A116-403A36B70F2F}"/>
            </a:ext>
          </a:extLst>
        </xdr:cNvPr>
        <xdr:cNvSpPr txBox="1"/>
      </xdr:nvSpPr>
      <xdr:spPr>
        <a:xfrm>
          <a:off x="22199600" y="18439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90170</xdr:rowOff>
    </xdr:from>
    <xdr:to>
      <xdr:col>116</xdr:col>
      <xdr:colOff>152400</xdr:colOff>
      <xdr:row>107</xdr:row>
      <xdr:rowOff>90170</xdr:rowOff>
    </xdr:to>
    <xdr:cxnSp macro="">
      <xdr:nvCxnSpPr>
        <xdr:cNvPr id="796" name="直線コネクタ 795">
          <a:extLst>
            <a:ext uri="{FF2B5EF4-FFF2-40B4-BE49-F238E27FC236}">
              <a16:creationId xmlns:a16="http://schemas.microsoft.com/office/drawing/2014/main" id="{B7C160CA-FC73-4ECE-8A7F-254656907186}"/>
            </a:ext>
          </a:extLst>
        </xdr:cNvPr>
        <xdr:cNvCxnSpPr/>
      </xdr:nvCxnSpPr>
      <xdr:spPr>
        <a:xfrm>
          <a:off x="22072600" y="18435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96538</xdr:rowOff>
    </xdr:from>
    <xdr:ext cx="469744" cy="259045"/>
    <xdr:sp macro="" textlink="">
      <xdr:nvSpPr>
        <xdr:cNvPr id="797" name="【庁舎】&#10;一人当たり面積最大値テキスト">
          <a:extLst>
            <a:ext uri="{FF2B5EF4-FFF2-40B4-BE49-F238E27FC236}">
              <a16:creationId xmlns:a16="http://schemas.microsoft.com/office/drawing/2014/main" id="{1509D395-6BE1-40CA-858C-1788EAC3515B}"/>
            </a:ext>
          </a:extLst>
        </xdr:cNvPr>
        <xdr:cNvSpPr txBox="1"/>
      </xdr:nvSpPr>
      <xdr:spPr>
        <a:xfrm>
          <a:off x="22199600" y="1689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149861</xdr:rowOff>
    </xdr:from>
    <xdr:to>
      <xdr:col>116</xdr:col>
      <xdr:colOff>152400</xdr:colOff>
      <xdr:row>99</xdr:row>
      <xdr:rowOff>149861</xdr:rowOff>
    </xdr:to>
    <xdr:cxnSp macro="">
      <xdr:nvCxnSpPr>
        <xdr:cNvPr id="798" name="直線コネクタ 797">
          <a:extLst>
            <a:ext uri="{FF2B5EF4-FFF2-40B4-BE49-F238E27FC236}">
              <a16:creationId xmlns:a16="http://schemas.microsoft.com/office/drawing/2014/main" id="{67E3E752-BF6F-49B4-B4E8-A254DFC399A7}"/>
            </a:ext>
          </a:extLst>
        </xdr:cNvPr>
        <xdr:cNvCxnSpPr/>
      </xdr:nvCxnSpPr>
      <xdr:spPr>
        <a:xfrm>
          <a:off x="22072600" y="17123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158766</xdr:rowOff>
    </xdr:from>
    <xdr:ext cx="469744" cy="259045"/>
    <xdr:sp macro="" textlink="">
      <xdr:nvSpPr>
        <xdr:cNvPr id="799" name="【庁舎】&#10;一人当たり面積平均値テキスト">
          <a:extLst>
            <a:ext uri="{FF2B5EF4-FFF2-40B4-BE49-F238E27FC236}">
              <a16:creationId xmlns:a16="http://schemas.microsoft.com/office/drawing/2014/main" id="{4A74575F-1ED2-427A-AC5E-F00BAAAA5C6B}"/>
            </a:ext>
          </a:extLst>
        </xdr:cNvPr>
        <xdr:cNvSpPr txBox="1"/>
      </xdr:nvSpPr>
      <xdr:spPr>
        <a:xfrm>
          <a:off x="22199600" y="178181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135889</xdr:rowOff>
    </xdr:from>
    <xdr:to>
      <xdr:col>116</xdr:col>
      <xdr:colOff>114300</xdr:colOff>
      <xdr:row>105</xdr:row>
      <xdr:rowOff>66039</xdr:rowOff>
    </xdr:to>
    <xdr:sp macro="" textlink="">
      <xdr:nvSpPr>
        <xdr:cNvPr id="800" name="フローチャート: 判断 799">
          <a:extLst>
            <a:ext uri="{FF2B5EF4-FFF2-40B4-BE49-F238E27FC236}">
              <a16:creationId xmlns:a16="http://schemas.microsoft.com/office/drawing/2014/main" id="{F7AACCDB-B124-4651-94F7-BC0CE3F9E290}"/>
            </a:ext>
          </a:extLst>
        </xdr:cNvPr>
        <xdr:cNvSpPr/>
      </xdr:nvSpPr>
      <xdr:spPr>
        <a:xfrm>
          <a:off x="22110700" y="1796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120650</xdr:rowOff>
    </xdr:from>
    <xdr:to>
      <xdr:col>112</xdr:col>
      <xdr:colOff>38100</xdr:colOff>
      <xdr:row>105</xdr:row>
      <xdr:rowOff>50800</xdr:rowOff>
    </xdr:to>
    <xdr:sp macro="" textlink="">
      <xdr:nvSpPr>
        <xdr:cNvPr id="801" name="フローチャート: 判断 800">
          <a:extLst>
            <a:ext uri="{FF2B5EF4-FFF2-40B4-BE49-F238E27FC236}">
              <a16:creationId xmlns:a16="http://schemas.microsoft.com/office/drawing/2014/main" id="{F5F334A7-6364-42C1-8CD3-EF682C48EE75}"/>
            </a:ext>
          </a:extLst>
        </xdr:cNvPr>
        <xdr:cNvSpPr/>
      </xdr:nvSpPr>
      <xdr:spPr>
        <a:xfrm>
          <a:off x="212725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103</xdr:row>
      <xdr:rowOff>107950</xdr:rowOff>
    </xdr:from>
    <xdr:to>
      <xdr:col>107</xdr:col>
      <xdr:colOff>101600</xdr:colOff>
      <xdr:row>104</xdr:row>
      <xdr:rowOff>38100</xdr:rowOff>
    </xdr:to>
    <xdr:sp macro="" textlink="">
      <xdr:nvSpPr>
        <xdr:cNvPr id="802" name="フローチャート: 判断 801">
          <a:extLst>
            <a:ext uri="{FF2B5EF4-FFF2-40B4-BE49-F238E27FC236}">
              <a16:creationId xmlns:a16="http://schemas.microsoft.com/office/drawing/2014/main" id="{54D0C5B3-308D-4DB2-B32A-EF03452D112B}"/>
            </a:ext>
          </a:extLst>
        </xdr:cNvPr>
        <xdr:cNvSpPr/>
      </xdr:nvSpPr>
      <xdr:spPr>
        <a:xfrm>
          <a:off x="20383500" y="1776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147320</xdr:rowOff>
    </xdr:from>
    <xdr:to>
      <xdr:col>102</xdr:col>
      <xdr:colOff>165100</xdr:colOff>
      <xdr:row>105</xdr:row>
      <xdr:rowOff>77470</xdr:rowOff>
    </xdr:to>
    <xdr:sp macro="" textlink="">
      <xdr:nvSpPr>
        <xdr:cNvPr id="803" name="フローチャート: 判断 802">
          <a:extLst>
            <a:ext uri="{FF2B5EF4-FFF2-40B4-BE49-F238E27FC236}">
              <a16:creationId xmlns:a16="http://schemas.microsoft.com/office/drawing/2014/main" id="{994259FC-9C68-466F-88D8-ED14019D3234}"/>
            </a:ext>
          </a:extLst>
        </xdr:cNvPr>
        <xdr:cNvSpPr/>
      </xdr:nvSpPr>
      <xdr:spPr>
        <a:xfrm>
          <a:off x="19494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168911</xdr:rowOff>
    </xdr:from>
    <xdr:to>
      <xdr:col>98</xdr:col>
      <xdr:colOff>38100</xdr:colOff>
      <xdr:row>105</xdr:row>
      <xdr:rowOff>99061</xdr:rowOff>
    </xdr:to>
    <xdr:sp macro="" textlink="">
      <xdr:nvSpPr>
        <xdr:cNvPr id="804" name="フローチャート: 判断 803">
          <a:extLst>
            <a:ext uri="{FF2B5EF4-FFF2-40B4-BE49-F238E27FC236}">
              <a16:creationId xmlns:a16="http://schemas.microsoft.com/office/drawing/2014/main" id="{6F998654-40E6-47DC-88C1-C27DBEA138B2}"/>
            </a:ext>
          </a:extLst>
        </xdr:cNvPr>
        <xdr:cNvSpPr/>
      </xdr:nvSpPr>
      <xdr:spPr>
        <a:xfrm>
          <a:off x="18605500" y="17999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05" name="テキスト ボックス 804">
          <a:extLst>
            <a:ext uri="{FF2B5EF4-FFF2-40B4-BE49-F238E27FC236}">
              <a16:creationId xmlns:a16="http://schemas.microsoft.com/office/drawing/2014/main" id="{93990934-C818-4961-A6A3-1726377A57CF}"/>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06" name="テキスト ボックス 805">
          <a:extLst>
            <a:ext uri="{FF2B5EF4-FFF2-40B4-BE49-F238E27FC236}">
              <a16:creationId xmlns:a16="http://schemas.microsoft.com/office/drawing/2014/main" id="{DA7B9CD8-3034-4EEB-BC31-54895D221E6F}"/>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07" name="テキスト ボックス 806">
          <a:extLst>
            <a:ext uri="{FF2B5EF4-FFF2-40B4-BE49-F238E27FC236}">
              <a16:creationId xmlns:a16="http://schemas.microsoft.com/office/drawing/2014/main" id="{9AC0E788-EF26-4DE6-8634-A264DA8A4407}"/>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08" name="テキスト ボックス 807">
          <a:extLst>
            <a:ext uri="{FF2B5EF4-FFF2-40B4-BE49-F238E27FC236}">
              <a16:creationId xmlns:a16="http://schemas.microsoft.com/office/drawing/2014/main" id="{21B8ED12-6177-45A8-B8BB-4A9AB5FF3D3D}"/>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09" name="テキスト ボックス 808">
          <a:extLst>
            <a:ext uri="{FF2B5EF4-FFF2-40B4-BE49-F238E27FC236}">
              <a16:creationId xmlns:a16="http://schemas.microsoft.com/office/drawing/2014/main" id="{F0CD1B49-8FDE-414F-A3C8-B703070EF4F4}"/>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147320</xdr:rowOff>
    </xdr:from>
    <xdr:to>
      <xdr:col>116</xdr:col>
      <xdr:colOff>114300</xdr:colOff>
      <xdr:row>107</xdr:row>
      <xdr:rowOff>77470</xdr:rowOff>
    </xdr:to>
    <xdr:sp macro="" textlink="">
      <xdr:nvSpPr>
        <xdr:cNvPr id="810" name="楕円 809">
          <a:extLst>
            <a:ext uri="{FF2B5EF4-FFF2-40B4-BE49-F238E27FC236}">
              <a16:creationId xmlns:a16="http://schemas.microsoft.com/office/drawing/2014/main" id="{804BDDD8-0953-45A3-BE73-BCD9789B41CB}"/>
            </a:ext>
          </a:extLst>
        </xdr:cNvPr>
        <xdr:cNvSpPr/>
      </xdr:nvSpPr>
      <xdr:spPr>
        <a:xfrm>
          <a:off x="22110700" y="1832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62247</xdr:rowOff>
    </xdr:from>
    <xdr:ext cx="469744" cy="259045"/>
    <xdr:sp macro="" textlink="">
      <xdr:nvSpPr>
        <xdr:cNvPr id="811" name="【庁舎】&#10;一人当たり面積該当値テキスト">
          <a:extLst>
            <a:ext uri="{FF2B5EF4-FFF2-40B4-BE49-F238E27FC236}">
              <a16:creationId xmlns:a16="http://schemas.microsoft.com/office/drawing/2014/main" id="{9066FA23-DFCF-426F-9E71-6441798B56FC}"/>
            </a:ext>
          </a:extLst>
        </xdr:cNvPr>
        <xdr:cNvSpPr txBox="1"/>
      </xdr:nvSpPr>
      <xdr:spPr>
        <a:xfrm>
          <a:off x="22199600" y="18235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132080</xdr:rowOff>
    </xdr:from>
    <xdr:to>
      <xdr:col>112</xdr:col>
      <xdr:colOff>38100</xdr:colOff>
      <xdr:row>107</xdr:row>
      <xdr:rowOff>62230</xdr:rowOff>
    </xdr:to>
    <xdr:sp macro="" textlink="">
      <xdr:nvSpPr>
        <xdr:cNvPr id="812" name="楕円 811">
          <a:extLst>
            <a:ext uri="{FF2B5EF4-FFF2-40B4-BE49-F238E27FC236}">
              <a16:creationId xmlns:a16="http://schemas.microsoft.com/office/drawing/2014/main" id="{EA5A571F-149C-4A57-8E42-D8D00918D167}"/>
            </a:ext>
          </a:extLst>
        </xdr:cNvPr>
        <xdr:cNvSpPr/>
      </xdr:nvSpPr>
      <xdr:spPr>
        <a:xfrm>
          <a:off x="21272500" y="1830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11430</xdr:rowOff>
    </xdr:from>
    <xdr:to>
      <xdr:col>116</xdr:col>
      <xdr:colOff>63500</xdr:colOff>
      <xdr:row>107</xdr:row>
      <xdr:rowOff>26670</xdr:rowOff>
    </xdr:to>
    <xdr:cxnSp macro="">
      <xdr:nvCxnSpPr>
        <xdr:cNvPr id="813" name="直線コネクタ 812">
          <a:extLst>
            <a:ext uri="{FF2B5EF4-FFF2-40B4-BE49-F238E27FC236}">
              <a16:creationId xmlns:a16="http://schemas.microsoft.com/office/drawing/2014/main" id="{05FADCDC-D1FC-4944-99C1-1F9FA91778BC}"/>
            </a:ext>
          </a:extLst>
        </xdr:cNvPr>
        <xdr:cNvCxnSpPr/>
      </xdr:nvCxnSpPr>
      <xdr:spPr>
        <a:xfrm>
          <a:off x="21323300" y="183565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134620</xdr:rowOff>
    </xdr:from>
    <xdr:to>
      <xdr:col>107</xdr:col>
      <xdr:colOff>101600</xdr:colOff>
      <xdr:row>107</xdr:row>
      <xdr:rowOff>64770</xdr:rowOff>
    </xdr:to>
    <xdr:sp macro="" textlink="">
      <xdr:nvSpPr>
        <xdr:cNvPr id="814" name="楕円 813">
          <a:extLst>
            <a:ext uri="{FF2B5EF4-FFF2-40B4-BE49-F238E27FC236}">
              <a16:creationId xmlns:a16="http://schemas.microsoft.com/office/drawing/2014/main" id="{8098E74F-A587-4B11-AAD9-A3486D7A5151}"/>
            </a:ext>
          </a:extLst>
        </xdr:cNvPr>
        <xdr:cNvSpPr/>
      </xdr:nvSpPr>
      <xdr:spPr>
        <a:xfrm>
          <a:off x="20383500" y="1830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11430</xdr:rowOff>
    </xdr:from>
    <xdr:to>
      <xdr:col>111</xdr:col>
      <xdr:colOff>177800</xdr:colOff>
      <xdr:row>107</xdr:row>
      <xdr:rowOff>13970</xdr:rowOff>
    </xdr:to>
    <xdr:cxnSp macro="">
      <xdr:nvCxnSpPr>
        <xdr:cNvPr id="815" name="直線コネクタ 814">
          <a:extLst>
            <a:ext uri="{FF2B5EF4-FFF2-40B4-BE49-F238E27FC236}">
              <a16:creationId xmlns:a16="http://schemas.microsoft.com/office/drawing/2014/main" id="{5B74B80D-8FA9-4EC0-AC13-CDD167C15E92}"/>
            </a:ext>
          </a:extLst>
        </xdr:cNvPr>
        <xdr:cNvCxnSpPr/>
      </xdr:nvCxnSpPr>
      <xdr:spPr>
        <a:xfrm flipV="1">
          <a:off x="20434300" y="1835658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43180</xdr:rowOff>
    </xdr:from>
    <xdr:to>
      <xdr:col>102</xdr:col>
      <xdr:colOff>165100</xdr:colOff>
      <xdr:row>106</xdr:row>
      <xdr:rowOff>144780</xdr:rowOff>
    </xdr:to>
    <xdr:sp macro="" textlink="">
      <xdr:nvSpPr>
        <xdr:cNvPr id="816" name="楕円 815">
          <a:extLst>
            <a:ext uri="{FF2B5EF4-FFF2-40B4-BE49-F238E27FC236}">
              <a16:creationId xmlns:a16="http://schemas.microsoft.com/office/drawing/2014/main" id="{57CB6742-9A65-407B-A93A-6DFBE330B43D}"/>
            </a:ext>
          </a:extLst>
        </xdr:cNvPr>
        <xdr:cNvSpPr/>
      </xdr:nvSpPr>
      <xdr:spPr>
        <a:xfrm>
          <a:off x="19494500" y="1821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93980</xdr:rowOff>
    </xdr:from>
    <xdr:to>
      <xdr:col>107</xdr:col>
      <xdr:colOff>50800</xdr:colOff>
      <xdr:row>107</xdr:row>
      <xdr:rowOff>13970</xdr:rowOff>
    </xdr:to>
    <xdr:cxnSp macro="">
      <xdr:nvCxnSpPr>
        <xdr:cNvPr id="817" name="直線コネクタ 816">
          <a:extLst>
            <a:ext uri="{FF2B5EF4-FFF2-40B4-BE49-F238E27FC236}">
              <a16:creationId xmlns:a16="http://schemas.microsoft.com/office/drawing/2014/main" id="{29A6D31F-115D-41C8-B35E-50F6F587215F}"/>
            </a:ext>
          </a:extLst>
        </xdr:cNvPr>
        <xdr:cNvCxnSpPr/>
      </xdr:nvCxnSpPr>
      <xdr:spPr>
        <a:xfrm>
          <a:off x="19545300" y="182676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48261</xdr:rowOff>
    </xdr:from>
    <xdr:to>
      <xdr:col>98</xdr:col>
      <xdr:colOff>38100</xdr:colOff>
      <xdr:row>106</xdr:row>
      <xdr:rowOff>149861</xdr:rowOff>
    </xdr:to>
    <xdr:sp macro="" textlink="">
      <xdr:nvSpPr>
        <xdr:cNvPr id="818" name="楕円 817">
          <a:extLst>
            <a:ext uri="{FF2B5EF4-FFF2-40B4-BE49-F238E27FC236}">
              <a16:creationId xmlns:a16="http://schemas.microsoft.com/office/drawing/2014/main" id="{F10DAE5B-FCD5-4B99-88C5-B241D0CA5028}"/>
            </a:ext>
          </a:extLst>
        </xdr:cNvPr>
        <xdr:cNvSpPr/>
      </xdr:nvSpPr>
      <xdr:spPr>
        <a:xfrm>
          <a:off x="18605500" y="1822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93980</xdr:rowOff>
    </xdr:from>
    <xdr:to>
      <xdr:col>102</xdr:col>
      <xdr:colOff>114300</xdr:colOff>
      <xdr:row>106</xdr:row>
      <xdr:rowOff>99061</xdr:rowOff>
    </xdr:to>
    <xdr:cxnSp macro="">
      <xdr:nvCxnSpPr>
        <xdr:cNvPr id="819" name="直線コネクタ 818">
          <a:extLst>
            <a:ext uri="{FF2B5EF4-FFF2-40B4-BE49-F238E27FC236}">
              <a16:creationId xmlns:a16="http://schemas.microsoft.com/office/drawing/2014/main" id="{72AB46EE-476F-4EBA-9309-6EB2789A26FE}"/>
            </a:ext>
          </a:extLst>
        </xdr:cNvPr>
        <xdr:cNvCxnSpPr/>
      </xdr:nvCxnSpPr>
      <xdr:spPr>
        <a:xfrm flipV="1">
          <a:off x="18656300" y="18267680"/>
          <a:ext cx="889000" cy="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67327</xdr:rowOff>
    </xdr:from>
    <xdr:ext cx="469744" cy="259045"/>
    <xdr:sp macro="" textlink="">
      <xdr:nvSpPr>
        <xdr:cNvPr id="820" name="n_1aveValue【庁舎】&#10;一人当たり面積">
          <a:extLst>
            <a:ext uri="{FF2B5EF4-FFF2-40B4-BE49-F238E27FC236}">
              <a16:creationId xmlns:a16="http://schemas.microsoft.com/office/drawing/2014/main" id="{3D62B4EE-E530-4A06-96CC-B65B1D14A19C}"/>
            </a:ext>
          </a:extLst>
        </xdr:cNvPr>
        <xdr:cNvSpPr txBox="1"/>
      </xdr:nvSpPr>
      <xdr:spPr>
        <a:xfrm>
          <a:off x="21075727" y="1772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54627</xdr:rowOff>
    </xdr:from>
    <xdr:ext cx="469744" cy="259045"/>
    <xdr:sp macro="" textlink="">
      <xdr:nvSpPr>
        <xdr:cNvPr id="821" name="n_2aveValue【庁舎】&#10;一人当たり面積">
          <a:extLst>
            <a:ext uri="{FF2B5EF4-FFF2-40B4-BE49-F238E27FC236}">
              <a16:creationId xmlns:a16="http://schemas.microsoft.com/office/drawing/2014/main" id="{418F11E4-63BA-4128-88E8-253F7BAC48D1}"/>
            </a:ext>
          </a:extLst>
        </xdr:cNvPr>
        <xdr:cNvSpPr txBox="1"/>
      </xdr:nvSpPr>
      <xdr:spPr>
        <a:xfrm>
          <a:off x="20199427" y="17542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93997</xdr:rowOff>
    </xdr:from>
    <xdr:ext cx="469744" cy="259045"/>
    <xdr:sp macro="" textlink="">
      <xdr:nvSpPr>
        <xdr:cNvPr id="822" name="n_3aveValue【庁舎】&#10;一人当たり面積">
          <a:extLst>
            <a:ext uri="{FF2B5EF4-FFF2-40B4-BE49-F238E27FC236}">
              <a16:creationId xmlns:a16="http://schemas.microsoft.com/office/drawing/2014/main" id="{A754DAC6-C438-4414-9C08-E7F5C765D7AD}"/>
            </a:ext>
          </a:extLst>
        </xdr:cNvPr>
        <xdr:cNvSpPr txBox="1"/>
      </xdr:nvSpPr>
      <xdr:spPr>
        <a:xfrm>
          <a:off x="19310427" y="1775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115588</xdr:rowOff>
    </xdr:from>
    <xdr:ext cx="469744" cy="259045"/>
    <xdr:sp macro="" textlink="">
      <xdr:nvSpPr>
        <xdr:cNvPr id="823" name="n_4aveValue【庁舎】&#10;一人当たり面積">
          <a:extLst>
            <a:ext uri="{FF2B5EF4-FFF2-40B4-BE49-F238E27FC236}">
              <a16:creationId xmlns:a16="http://schemas.microsoft.com/office/drawing/2014/main" id="{0DE9942E-7CD6-416A-80A0-2850CF45F055}"/>
            </a:ext>
          </a:extLst>
        </xdr:cNvPr>
        <xdr:cNvSpPr txBox="1"/>
      </xdr:nvSpPr>
      <xdr:spPr>
        <a:xfrm>
          <a:off x="18421427" y="17774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53357</xdr:rowOff>
    </xdr:from>
    <xdr:ext cx="469744" cy="259045"/>
    <xdr:sp macro="" textlink="">
      <xdr:nvSpPr>
        <xdr:cNvPr id="824" name="n_1mainValue【庁舎】&#10;一人当たり面積">
          <a:extLst>
            <a:ext uri="{FF2B5EF4-FFF2-40B4-BE49-F238E27FC236}">
              <a16:creationId xmlns:a16="http://schemas.microsoft.com/office/drawing/2014/main" id="{A0241367-CB74-4497-A27F-19E88DDD4CEF}"/>
            </a:ext>
          </a:extLst>
        </xdr:cNvPr>
        <xdr:cNvSpPr txBox="1"/>
      </xdr:nvSpPr>
      <xdr:spPr>
        <a:xfrm>
          <a:off x="21075727" y="1839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55897</xdr:rowOff>
    </xdr:from>
    <xdr:ext cx="469744" cy="259045"/>
    <xdr:sp macro="" textlink="">
      <xdr:nvSpPr>
        <xdr:cNvPr id="825" name="n_2mainValue【庁舎】&#10;一人当たり面積">
          <a:extLst>
            <a:ext uri="{FF2B5EF4-FFF2-40B4-BE49-F238E27FC236}">
              <a16:creationId xmlns:a16="http://schemas.microsoft.com/office/drawing/2014/main" id="{948A04D4-F002-4A00-AC04-A3FEAF74280F}"/>
            </a:ext>
          </a:extLst>
        </xdr:cNvPr>
        <xdr:cNvSpPr txBox="1"/>
      </xdr:nvSpPr>
      <xdr:spPr>
        <a:xfrm>
          <a:off x="20199427" y="18401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135907</xdr:rowOff>
    </xdr:from>
    <xdr:ext cx="469744" cy="259045"/>
    <xdr:sp macro="" textlink="">
      <xdr:nvSpPr>
        <xdr:cNvPr id="826" name="n_3mainValue【庁舎】&#10;一人当たり面積">
          <a:extLst>
            <a:ext uri="{FF2B5EF4-FFF2-40B4-BE49-F238E27FC236}">
              <a16:creationId xmlns:a16="http://schemas.microsoft.com/office/drawing/2014/main" id="{80E9072E-C111-41EE-9CEA-34335B3E7F81}"/>
            </a:ext>
          </a:extLst>
        </xdr:cNvPr>
        <xdr:cNvSpPr txBox="1"/>
      </xdr:nvSpPr>
      <xdr:spPr>
        <a:xfrm>
          <a:off x="19310427" y="18309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140988</xdr:rowOff>
    </xdr:from>
    <xdr:ext cx="469744" cy="259045"/>
    <xdr:sp macro="" textlink="">
      <xdr:nvSpPr>
        <xdr:cNvPr id="827" name="n_4mainValue【庁舎】&#10;一人当たり面積">
          <a:extLst>
            <a:ext uri="{FF2B5EF4-FFF2-40B4-BE49-F238E27FC236}">
              <a16:creationId xmlns:a16="http://schemas.microsoft.com/office/drawing/2014/main" id="{81A854DD-CBB7-4C0D-BBDB-010977092918}"/>
            </a:ext>
          </a:extLst>
        </xdr:cNvPr>
        <xdr:cNvSpPr txBox="1"/>
      </xdr:nvSpPr>
      <xdr:spPr>
        <a:xfrm>
          <a:off x="18421427" y="1831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28" name="正方形/長方形 827">
          <a:extLst>
            <a:ext uri="{FF2B5EF4-FFF2-40B4-BE49-F238E27FC236}">
              <a16:creationId xmlns:a16="http://schemas.microsoft.com/office/drawing/2014/main" id="{2B8C8034-148A-4750-876E-D034C4D66497}"/>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29" name="正方形/長方形 828">
          <a:extLst>
            <a:ext uri="{FF2B5EF4-FFF2-40B4-BE49-F238E27FC236}">
              <a16:creationId xmlns:a16="http://schemas.microsoft.com/office/drawing/2014/main" id="{A01B182B-19E8-4E74-B443-023E95C145D8}"/>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30" name="テキスト ボックス 829">
          <a:extLst>
            <a:ext uri="{FF2B5EF4-FFF2-40B4-BE49-F238E27FC236}">
              <a16:creationId xmlns:a16="http://schemas.microsoft.com/office/drawing/2014/main" id="{6B4EEC75-2F05-414F-A6BD-15AB00CC4A12}"/>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近年建替えを行った認定こども園、幼稚園、保育所及び図書館については、有形固定資産減価償却率の減少が目立つ反面、類似団体と比較して高くなっている施設は、保健センター・保健所、庁舎等がある。</a:t>
          </a:r>
          <a:endParaRPr lang="ja-JP" altLang="ja-JP" sz="1400">
            <a:effectLst/>
          </a:endParaRPr>
        </a:p>
        <a:p>
          <a:r>
            <a:rPr lang="ja-JP" altLang="ja-JP" sz="1100" b="0" i="0" baseline="0">
              <a:solidFill>
                <a:schemeClr val="dk1"/>
              </a:solidFill>
              <a:effectLst/>
              <a:latin typeface="+mn-lt"/>
              <a:ea typeface="+mn-ea"/>
              <a:cs typeface="+mn-cs"/>
            </a:rPr>
            <a:t>　庁舎については建替を</a:t>
          </a:r>
          <a:r>
            <a:rPr lang="en-US" altLang="ja-JP" sz="1100" b="0" i="0" baseline="0">
              <a:solidFill>
                <a:schemeClr val="dk1"/>
              </a:solidFill>
              <a:effectLst/>
              <a:latin typeface="+mn-lt"/>
              <a:ea typeface="+mn-ea"/>
              <a:cs typeface="+mn-cs"/>
            </a:rPr>
            <a:t>R4</a:t>
          </a:r>
          <a:r>
            <a:rPr lang="ja-JP" altLang="ja-JP" sz="1100" b="0" i="0" baseline="0">
              <a:solidFill>
                <a:schemeClr val="dk1"/>
              </a:solidFill>
              <a:effectLst/>
              <a:latin typeface="+mn-lt"/>
              <a:ea typeface="+mn-ea"/>
              <a:cs typeface="+mn-cs"/>
            </a:rPr>
            <a:t>までに実施予定であり、今後減少が見込まれる。消防施設についても昨今の災害の激甚化等を受け、施設の早期更新を計画している。</a:t>
          </a:r>
          <a:endParaRPr lang="ja-JP" altLang="ja-JP" sz="1400">
            <a:effectLst/>
          </a:endParaRPr>
        </a:p>
        <a:p>
          <a:r>
            <a:rPr lang="ja-JP" altLang="ja-JP" sz="1100" b="0" i="0" baseline="0">
              <a:solidFill>
                <a:schemeClr val="dk1"/>
              </a:solidFill>
              <a:effectLst/>
              <a:latin typeface="+mn-lt"/>
              <a:ea typeface="+mn-ea"/>
              <a:cs typeface="+mn-cs"/>
            </a:rPr>
            <a:t>　策定をした個別施設計画に基づき、適正化に取り組んでいく。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48" t="s">
        <v>80</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49" t="s">
        <v>82</v>
      </c>
      <c r="C3" s="650"/>
      <c r="D3" s="650"/>
      <c r="E3" s="651"/>
      <c r="F3" s="651"/>
      <c r="G3" s="651"/>
      <c r="H3" s="651"/>
      <c r="I3" s="651"/>
      <c r="J3" s="651"/>
      <c r="K3" s="651"/>
      <c r="L3" s="651" t="s">
        <v>83</v>
      </c>
      <c r="M3" s="651"/>
      <c r="N3" s="651"/>
      <c r="O3" s="651"/>
      <c r="P3" s="651"/>
      <c r="Q3" s="651"/>
      <c r="R3" s="654"/>
      <c r="S3" s="654"/>
      <c r="T3" s="654"/>
      <c r="U3" s="654"/>
      <c r="V3" s="655"/>
      <c r="W3" s="545" t="s">
        <v>84</v>
      </c>
      <c r="X3" s="546"/>
      <c r="Y3" s="546"/>
      <c r="Z3" s="546"/>
      <c r="AA3" s="546"/>
      <c r="AB3" s="650"/>
      <c r="AC3" s="654" t="s">
        <v>85</v>
      </c>
      <c r="AD3" s="546"/>
      <c r="AE3" s="546"/>
      <c r="AF3" s="546"/>
      <c r="AG3" s="546"/>
      <c r="AH3" s="546"/>
      <c r="AI3" s="546"/>
      <c r="AJ3" s="546"/>
      <c r="AK3" s="546"/>
      <c r="AL3" s="616"/>
      <c r="AM3" s="545" t="s">
        <v>86</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87</v>
      </c>
      <c r="BO3" s="546"/>
      <c r="BP3" s="546"/>
      <c r="BQ3" s="546"/>
      <c r="BR3" s="546"/>
      <c r="BS3" s="546"/>
      <c r="BT3" s="546"/>
      <c r="BU3" s="616"/>
      <c r="BV3" s="545" t="s">
        <v>88</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89</v>
      </c>
      <c r="CU3" s="546"/>
      <c r="CV3" s="546"/>
      <c r="CW3" s="546"/>
      <c r="CX3" s="546"/>
      <c r="CY3" s="546"/>
      <c r="CZ3" s="546"/>
      <c r="DA3" s="616"/>
      <c r="DB3" s="545" t="s">
        <v>90</v>
      </c>
      <c r="DC3" s="546"/>
      <c r="DD3" s="546"/>
      <c r="DE3" s="546"/>
      <c r="DF3" s="546"/>
      <c r="DG3" s="546"/>
      <c r="DH3" s="546"/>
      <c r="DI3" s="616"/>
      <c r="DJ3" s="186"/>
      <c r="DK3" s="186"/>
      <c r="DL3" s="186"/>
      <c r="DM3" s="186"/>
      <c r="DN3" s="186"/>
      <c r="DO3" s="186"/>
    </row>
    <row r="4" spans="1:119" ht="18.75" customHeight="1" x14ac:dyDescent="0.15">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91</v>
      </c>
      <c r="AZ4" s="459"/>
      <c r="BA4" s="459"/>
      <c r="BB4" s="459"/>
      <c r="BC4" s="459"/>
      <c r="BD4" s="459"/>
      <c r="BE4" s="459"/>
      <c r="BF4" s="459"/>
      <c r="BG4" s="459"/>
      <c r="BH4" s="459"/>
      <c r="BI4" s="459"/>
      <c r="BJ4" s="459"/>
      <c r="BK4" s="459"/>
      <c r="BL4" s="459"/>
      <c r="BM4" s="460"/>
      <c r="BN4" s="461">
        <v>4958550</v>
      </c>
      <c r="BO4" s="462"/>
      <c r="BP4" s="462"/>
      <c r="BQ4" s="462"/>
      <c r="BR4" s="462"/>
      <c r="BS4" s="462"/>
      <c r="BT4" s="462"/>
      <c r="BU4" s="463"/>
      <c r="BV4" s="461">
        <v>3897363</v>
      </c>
      <c r="BW4" s="462"/>
      <c r="BX4" s="462"/>
      <c r="BY4" s="462"/>
      <c r="BZ4" s="462"/>
      <c r="CA4" s="462"/>
      <c r="CB4" s="462"/>
      <c r="CC4" s="463"/>
      <c r="CD4" s="642" t="s">
        <v>92</v>
      </c>
      <c r="CE4" s="643"/>
      <c r="CF4" s="643"/>
      <c r="CG4" s="643"/>
      <c r="CH4" s="643"/>
      <c r="CI4" s="643"/>
      <c r="CJ4" s="643"/>
      <c r="CK4" s="643"/>
      <c r="CL4" s="643"/>
      <c r="CM4" s="643"/>
      <c r="CN4" s="643"/>
      <c r="CO4" s="643"/>
      <c r="CP4" s="643"/>
      <c r="CQ4" s="643"/>
      <c r="CR4" s="643"/>
      <c r="CS4" s="644"/>
      <c r="CT4" s="645">
        <v>1.8</v>
      </c>
      <c r="CU4" s="646"/>
      <c r="CV4" s="646"/>
      <c r="CW4" s="646"/>
      <c r="CX4" s="646"/>
      <c r="CY4" s="646"/>
      <c r="CZ4" s="646"/>
      <c r="DA4" s="647"/>
      <c r="DB4" s="645">
        <v>2</v>
      </c>
      <c r="DC4" s="646"/>
      <c r="DD4" s="646"/>
      <c r="DE4" s="646"/>
      <c r="DF4" s="646"/>
      <c r="DG4" s="646"/>
      <c r="DH4" s="646"/>
      <c r="DI4" s="647"/>
      <c r="DJ4" s="186"/>
      <c r="DK4" s="186"/>
      <c r="DL4" s="186"/>
      <c r="DM4" s="186"/>
      <c r="DN4" s="186"/>
      <c r="DO4" s="186"/>
    </row>
    <row r="5" spans="1:119" ht="18.75" customHeight="1" x14ac:dyDescent="0.15">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93</v>
      </c>
      <c r="AN5" s="440"/>
      <c r="AO5" s="440"/>
      <c r="AP5" s="440"/>
      <c r="AQ5" s="440"/>
      <c r="AR5" s="440"/>
      <c r="AS5" s="440"/>
      <c r="AT5" s="441"/>
      <c r="AU5" s="523" t="s">
        <v>94</v>
      </c>
      <c r="AV5" s="524"/>
      <c r="AW5" s="524"/>
      <c r="AX5" s="524"/>
      <c r="AY5" s="446" t="s">
        <v>95</v>
      </c>
      <c r="AZ5" s="447"/>
      <c r="BA5" s="447"/>
      <c r="BB5" s="447"/>
      <c r="BC5" s="447"/>
      <c r="BD5" s="447"/>
      <c r="BE5" s="447"/>
      <c r="BF5" s="447"/>
      <c r="BG5" s="447"/>
      <c r="BH5" s="447"/>
      <c r="BI5" s="447"/>
      <c r="BJ5" s="447"/>
      <c r="BK5" s="447"/>
      <c r="BL5" s="447"/>
      <c r="BM5" s="448"/>
      <c r="BN5" s="466">
        <v>4592971</v>
      </c>
      <c r="BO5" s="467"/>
      <c r="BP5" s="467"/>
      <c r="BQ5" s="467"/>
      <c r="BR5" s="467"/>
      <c r="BS5" s="467"/>
      <c r="BT5" s="467"/>
      <c r="BU5" s="468"/>
      <c r="BV5" s="466">
        <v>3638725</v>
      </c>
      <c r="BW5" s="467"/>
      <c r="BX5" s="467"/>
      <c r="BY5" s="467"/>
      <c r="BZ5" s="467"/>
      <c r="CA5" s="467"/>
      <c r="CB5" s="467"/>
      <c r="CC5" s="468"/>
      <c r="CD5" s="475" t="s">
        <v>96</v>
      </c>
      <c r="CE5" s="476"/>
      <c r="CF5" s="476"/>
      <c r="CG5" s="476"/>
      <c r="CH5" s="476"/>
      <c r="CI5" s="476"/>
      <c r="CJ5" s="476"/>
      <c r="CK5" s="476"/>
      <c r="CL5" s="476"/>
      <c r="CM5" s="476"/>
      <c r="CN5" s="476"/>
      <c r="CO5" s="476"/>
      <c r="CP5" s="476"/>
      <c r="CQ5" s="476"/>
      <c r="CR5" s="476"/>
      <c r="CS5" s="477"/>
      <c r="CT5" s="436">
        <v>88.2</v>
      </c>
      <c r="CU5" s="437"/>
      <c r="CV5" s="437"/>
      <c r="CW5" s="437"/>
      <c r="CX5" s="437"/>
      <c r="CY5" s="437"/>
      <c r="CZ5" s="437"/>
      <c r="DA5" s="438"/>
      <c r="DB5" s="436">
        <v>91.6</v>
      </c>
      <c r="DC5" s="437"/>
      <c r="DD5" s="437"/>
      <c r="DE5" s="437"/>
      <c r="DF5" s="437"/>
      <c r="DG5" s="437"/>
      <c r="DH5" s="437"/>
      <c r="DI5" s="438"/>
      <c r="DJ5" s="186"/>
      <c r="DK5" s="186"/>
      <c r="DL5" s="186"/>
      <c r="DM5" s="186"/>
      <c r="DN5" s="186"/>
      <c r="DO5" s="186"/>
    </row>
    <row r="6" spans="1:119" ht="18.75" customHeight="1" x14ac:dyDescent="0.15">
      <c r="A6" s="187"/>
      <c r="B6" s="622" t="s">
        <v>97</v>
      </c>
      <c r="C6" s="480"/>
      <c r="D6" s="480"/>
      <c r="E6" s="623"/>
      <c r="F6" s="623"/>
      <c r="G6" s="623"/>
      <c r="H6" s="623"/>
      <c r="I6" s="623"/>
      <c r="J6" s="623"/>
      <c r="K6" s="623"/>
      <c r="L6" s="623" t="s">
        <v>98</v>
      </c>
      <c r="M6" s="623"/>
      <c r="N6" s="623"/>
      <c r="O6" s="623"/>
      <c r="P6" s="623"/>
      <c r="Q6" s="623"/>
      <c r="R6" s="504"/>
      <c r="S6" s="504"/>
      <c r="T6" s="504"/>
      <c r="U6" s="504"/>
      <c r="V6" s="629"/>
      <c r="W6" s="557" t="s">
        <v>99</v>
      </c>
      <c r="X6" s="479"/>
      <c r="Y6" s="479"/>
      <c r="Z6" s="479"/>
      <c r="AA6" s="479"/>
      <c r="AB6" s="480"/>
      <c r="AC6" s="634" t="s">
        <v>100</v>
      </c>
      <c r="AD6" s="635"/>
      <c r="AE6" s="635"/>
      <c r="AF6" s="635"/>
      <c r="AG6" s="635"/>
      <c r="AH6" s="635"/>
      <c r="AI6" s="635"/>
      <c r="AJ6" s="635"/>
      <c r="AK6" s="635"/>
      <c r="AL6" s="636"/>
      <c r="AM6" s="535" t="s">
        <v>101</v>
      </c>
      <c r="AN6" s="440"/>
      <c r="AO6" s="440"/>
      <c r="AP6" s="440"/>
      <c r="AQ6" s="440"/>
      <c r="AR6" s="440"/>
      <c r="AS6" s="440"/>
      <c r="AT6" s="441"/>
      <c r="AU6" s="523" t="s">
        <v>102</v>
      </c>
      <c r="AV6" s="524"/>
      <c r="AW6" s="524"/>
      <c r="AX6" s="524"/>
      <c r="AY6" s="446" t="s">
        <v>103</v>
      </c>
      <c r="AZ6" s="447"/>
      <c r="BA6" s="447"/>
      <c r="BB6" s="447"/>
      <c r="BC6" s="447"/>
      <c r="BD6" s="447"/>
      <c r="BE6" s="447"/>
      <c r="BF6" s="447"/>
      <c r="BG6" s="447"/>
      <c r="BH6" s="447"/>
      <c r="BI6" s="447"/>
      <c r="BJ6" s="447"/>
      <c r="BK6" s="447"/>
      <c r="BL6" s="447"/>
      <c r="BM6" s="448"/>
      <c r="BN6" s="466">
        <v>365579</v>
      </c>
      <c r="BO6" s="467"/>
      <c r="BP6" s="467"/>
      <c r="BQ6" s="467"/>
      <c r="BR6" s="467"/>
      <c r="BS6" s="467"/>
      <c r="BT6" s="467"/>
      <c r="BU6" s="468"/>
      <c r="BV6" s="466">
        <v>258638</v>
      </c>
      <c r="BW6" s="467"/>
      <c r="BX6" s="467"/>
      <c r="BY6" s="467"/>
      <c r="BZ6" s="467"/>
      <c r="CA6" s="467"/>
      <c r="CB6" s="467"/>
      <c r="CC6" s="468"/>
      <c r="CD6" s="475" t="s">
        <v>104</v>
      </c>
      <c r="CE6" s="476"/>
      <c r="CF6" s="476"/>
      <c r="CG6" s="476"/>
      <c r="CH6" s="476"/>
      <c r="CI6" s="476"/>
      <c r="CJ6" s="476"/>
      <c r="CK6" s="476"/>
      <c r="CL6" s="476"/>
      <c r="CM6" s="476"/>
      <c r="CN6" s="476"/>
      <c r="CO6" s="476"/>
      <c r="CP6" s="476"/>
      <c r="CQ6" s="476"/>
      <c r="CR6" s="476"/>
      <c r="CS6" s="477"/>
      <c r="CT6" s="619">
        <v>91.2</v>
      </c>
      <c r="CU6" s="620"/>
      <c r="CV6" s="620"/>
      <c r="CW6" s="620"/>
      <c r="CX6" s="620"/>
      <c r="CY6" s="620"/>
      <c r="CZ6" s="620"/>
      <c r="DA6" s="621"/>
      <c r="DB6" s="619">
        <v>95.8</v>
      </c>
      <c r="DC6" s="620"/>
      <c r="DD6" s="620"/>
      <c r="DE6" s="620"/>
      <c r="DF6" s="620"/>
      <c r="DG6" s="620"/>
      <c r="DH6" s="620"/>
      <c r="DI6" s="621"/>
      <c r="DJ6" s="186"/>
      <c r="DK6" s="186"/>
      <c r="DL6" s="186"/>
      <c r="DM6" s="186"/>
      <c r="DN6" s="186"/>
      <c r="DO6" s="186"/>
    </row>
    <row r="7" spans="1:119" ht="18.75" customHeight="1" x14ac:dyDescent="0.15">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105</v>
      </c>
      <c r="AN7" s="440"/>
      <c r="AO7" s="440"/>
      <c r="AP7" s="440"/>
      <c r="AQ7" s="440"/>
      <c r="AR7" s="440"/>
      <c r="AS7" s="440"/>
      <c r="AT7" s="441"/>
      <c r="AU7" s="523" t="s">
        <v>106</v>
      </c>
      <c r="AV7" s="524"/>
      <c r="AW7" s="524"/>
      <c r="AX7" s="524"/>
      <c r="AY7" s="446" t="s">
        <v>107</v>
      </c>
      <c r="AZ7" s="447"/>
      <c r="BA7" s="447"/>
      <c r="BB7" s="447"/>
      <c r="BC7" s="447"/>
      <c r="BD7" s="447"/>
      <c r="BE7" s="447"/>
      <c r="BF7" s="447"/>
      <c r="BG7" s="447"/>
      <c r="BH7" s="447"/>
      <c r="BI7" s="447"/>
      <c r="BJ7" s="447"/>
      <c r="BK7" s="447"/>
      <c r="BL7" s="447"/>
      <c r="BM7" s="448"/>
      <c r="BN7" s="466">
        <v>329200</v>
      </c>
      <c r="BO7" s="467"/>
      <c r="BP7" s="467"/>
      <c r="BQ7" s="467"/>
      <c r="BR7" s="467"/>
      <c r="BS7" s="467"/>
      <c r="BT7" s="467"/>
      <c r="BU7" s="468"/>
      <c r="BV7" s="466">
        <v>219411</v>
      </c>
      <c r="BW7" s="467"/>
      <c r="BX7" s="467"/>
      <c r="BY7" s="467"/>
      <c r="BZ7" s="467"/>
      <c r="CA7" s="467"/>
      <c r="CB7" s="467"/>
      <c r="CC7" s="468"/>
      <c r="CD7" s="475" t="s">
        <v>108</v>
      </c>
      <c r="CE7" s="476"/>
      <c r="CF7" s="476"/>
      <c r="CG7" s="476"/>
      <c r="CH7" s="476"/>
      <c r="CI7" s="476"/>
      <c r="CJ7" s="476"/>
      <c r="CK7" s="476"/>
      <c r="CL7" s="476"/>
      <c r="CM7" s="476"/>
      <c r="CN7" s="476"/>
      <c r="CO7" s="476"/>
      <c r="CP7" s="476"/>
      <c r="CQ7" s="476"/>
      <c r="CR7" s="476"/>
      <c r="CS7" s="477"/>
      <c r="CT7" s="466">
        <v>2007180</v>
      </c>
      <c r="CU7" s="467"/>
      <c r="CV7" s="467"/>
      <c r="CW7" s="467"/>
      <c r="CX7" s="467"/>
      <c r="CY7" s="467"/>
      <c r="CZ7" s="467"/>
      <c r="DA7" s="468"/>
      <c r="DB7" s="466">
        <v>1994192</v>
      </c>
      <c r="DC7" s="467"/>
      <c r="DD7" s="467"/>
      <c r="DE7" s="467"/>
      <c r="DF7" s="467"/>
      <c r="DG7" s="467"/>
      <c r="DH7" s="467"/>
      <c r="DI7" s="468"/>
      <c r="DJ7" s="186"/>
      <c r="DK7" s="186"/>
      <c r="DL7" s="186"/>
      <c r="DM7" s="186"/>
      <c r="DN7" s="186"/>
      <c r="DO7" s="186"/>
    </row>
    <row r="8" spans="1:119" ht="18.75" customHeight="1" thickBot="1" x14ac:dyDescent="0.2">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109</v>
      </c>
      <c r="AN8" s="440"/>
      <c r="AO8" s="440"/>
      <c r="AP8" s="440"/>
      <c r="AQ8" s="440"/>
      <c r="AR8" s="440"/>
      <c r="AS8" s="440"/>
      <c r="AT8" s="441"/>
      <c r="AU8" s="523" t="s">
        <v>110</v>
      </c>
      <c r="AV8" s="524"/>
      <c r="AW8" s="524"/>
      <c r="AX8" s="524"/>
      <c r="AY8" s="446" t="s">
        <v>111</v>
      </c>
      <c r="AZ8" s="447"/>
      <c r="BA8" s="447"/>
      <c r="BB8" s="447"/>
      <c r="BC8" s="447"/>
      <c r="BD8" s="447"/>
      <c r="BE8" s="447"/>
      <c r="BF8" s="447"/>
      <c r="BG8" s="447"/>
      <c r="BH8" s="447"/>
      <c r="BI8" s="447"/>
      <c r="BJ8" s="447"/>
      <c r="BK8" s="447"/>
      <c r="BL8" s="447"/>
      <c r="BM8" s="448"/>
      <c r="BN8" s="466">
        <v>36379</v>
      </c>
      <c r="BO8" s="467"/>
      <c r="BP8" s="467"/>
      <c r="BQ8" s="467"/>
      <c r="BR8" s="467"/>
      <c r="BS8" s="467"/>
      <c r="BT8" s="467"/>
      <c r="BU8" s="468"/>
      <c r="BV8" s="466">
        <v>39227</v>
      </c>
      <c r="BW8" s="467"/>
      <c r="BX8" s="467"/>
      <c r="BY8" s="467"/>
      <c r="BZ8" s="467"/>
      <c r="CA8" s="467"/>
      <c r="CB8" s="467"/>
      <c r="CC8" s="468"/>
      <c r="CD8" s="475" t="s">
        <v>112</v>
      </c>
      <c r="CE8" s="476"/>
      <c r="CF8" s="476"/>
      <c r="CG8" s="476"/>
      <c r="CH8" s="476"/>
      <c r="CI8" s="476"/>
      <c r="CJ8" s="476"/>
      <c r="CK8" s="476"/>
      <c r="CL8" s="476"/>
      <c r="CM8" s="476"/>
      <c r="CN8" s="476"/>
      <c r="CO8" s="476"/>
      <c r="CP8" s="476"/>
      <c r="CQ8" s="476"/>
      <c r="CR8" s="476"/>
      <c r="CS8" s="477"/>
      <c r="CT8" s="579">
        <v>0.28999999999999998</v>
      </c>
      <c r="CU8" s="580"/>
      <c r="CV8" s="580"/>
      <c r="CW8" s="580"/>
      <c r="CX8" s="580"/>
      <c r="CY8" s="580"/>
      <c r="CZ8" s="580"/>
      <c r="DA8" s="581"/>
      <c r="DB8" s="579">
        <v>0.28999999999999998</v>
      </c>
      <c r="DC8" s="580"/>
      <c r="DD8" s="580"/>
      <c r="DE8" s="580"/>
      <c r="DF8" s="580"/>
      <c r="DG8" s="580"/>
      <c r="DH8" s="580"/>
      <c r="DI8" s="581"/>
      <c r="DJ8" s="186"/>
      <c r="DK8" s="186"/>
      <c r="DL8" s="186"/>
      <c r="DM8" s="186"/>
      <c r="DN8" s="186"/>
      <c r="DO8" s="186"/>
    </row>
    <row r="9" spans="1:119" ht="18.75" customHeight="1" thickBot="1" x14ac:dyDescent="0.2">
      <c r="A9" s="187"/>
      <c r="B9" s="608" t="s">
        <v>113</v>
      </c>
      <c r="C9" s="609"/>
      <c r="D9" s="609"/>
      <c r="E9" s="609"/>
      <c r="F9" s="609"/>
      <c r="G9" s="609"/>
      <c r="H9" s="609"/>
      <c r="I9" s="609"/>
      <c r="J9" s="609"/>
      <c r="K9" s="529"/>
      <c r="L9" s="610" t="s">
        <v>114</v>
      </c>
      <c r="M9" s="611"/>
      <c r="N9" s="611"/>
      <c r="O9" s="611"/>
      <c r="P9" s="611"/>
      <c r="Q9" s="612"/>
      <c r="R9" s="613">
        <v>5030</v>
      </c>
      <c r="S9" s="614"/>
      <c r="T9" s="614"/>
      <c r="U9" s="614"/>
      <c r="V9" s="615"/>
      <c r="W9" s="545" t="s">
        <v>115</v>
      </c>
      <c r="X9" s="546"/>
      <c r="Y9" s="546"/>
      <c r="Z9" s="546"/>
      <c r="AA9" s="546"/>
      <c r="AB9" s="546"/>
      <c r="AC9" s="546"/>
      <c r="AD9" s="546"/>
      <c r="AE9" s="546"/>
      <c r="AF9" s="546"/>
      <c r="AG9" s="546"/>
      <c r="AH9" s="546"/>
      <c r="AI9" s="546"/>
      <c r="AJ9" s="546"/>
      <c r="AK9" s="546"/>
      <c r="AL9" s="616"/>
      <c r="AM9" s="535" t="s">
        <v>116</v>
      </c>
      <c r="AN9" s="440"/>
      <c r="AO9" s="440"/>
      <c r="AP9" s="440"/>
      <c r="AQ9" s="440"/>
      <c r="AR9" s="440"/>
      <c r="AS9" s="440"/>
      <c r="AT9" s="441"/>
      <c r="AU9" s="523" t="s">
        <v>110</v>
      </c>
      <c r="AV9" s="524"/>
      <c r="AW9" s="524"/>
      <c r="AX9" s="524"/>
      <c r="AY9" s="446" t="s">
        <v>117</v>
      </c>
      <c r="AZ9" s="447"/>
      <c r="BA9" s="447"/>
      <c r="BB9" s="447"/>
      <c r="BC9" s="447"/>
      <c r="BD9" s="447"/>
      <c r="BE9" s="447"/>
      <c r="BF9" s="447"/>
      <c r="BG9" s="447"/>
      <c r="BH9" s="447"/>
      <c r="BI9" s="447"/>
      <c r="BJ9" s="447"/>
      <c r="BK9" s="447"/>
      <c r="BL9" s="447"/>
      <c r="BM9" s="448"/>
      <c r="BN9" s="466">
        <v>-2848</v>
      </c>
      <c r="BO9" s="467"/>
      <c r="BP9" s="467"/>
      <c r="BQ9" s="467"/>
      <c r="BR9" s="467"/>
      <c r="BS9" s="467"/>
      <c r="BT9" s="467"/>
      <c r="BU9" s="468"/>
      <c r="BV9" s="466">
        <v>-1965</v>
      </c>
      <c r="BW9" s="467"/>
      <c r="BX9" s="467"/>
      <c r="BY9" s="467"/>
      <c r="BZ9" s="467"/>
      <c r="CA9" s="467"/>
      <c r="CB9" s="467"/>
      <c r="CC9" s="468"/>
      <c r="CD9" s="475" t="s">
        <v>118</v>
      </c>
      <c r="CE9" s="476"/>
      <c r="CF9" s="476"/>
      <c r="CG9" s="476"/>
      <c r="CH9" s="476"/>
      <c r="CI9" s="476"/>
      <c r="CJ9" s="476"/>
      <c r="CK9" s="476"/>
      <c r="CL9" s="476"/>
      <c r="CM9" s="476"/>
      <c r="CN9" s="476"/>
      <c r="CO9" s="476"/>
      <c r="CP9" s="476"/>
      <c r="CQ9" s="476"/>
      <c r="CR9" s="476"/>
      <c r="CS9" s="477"/>
      <c r="CT9" s="436">
        <v>12.5</v>
      </c>
      <c r="CU9" s="437"/>
      <c r="CV9" s="437"/>
      <c r="CW9" s="437"/>
      <c r="CX9" s="437"/>
      <c r="CY9" s="437"/>
      <c r="CZ9" s="437"/>
      <c r="DA9" s="438"/>
      <c r="DB9" s="436">
        <v>13.8</v>
      </c>
      <c r="DC9" s="437"/>
      <c r="DD9" s="437"/>
      <c r="DE9" s="437"/>
      <c r="DF9" s="437"/>
      <c r="DG9" s="437"/>
      <c r="DH9" s="437"/>
      <c r="DI9" s="438"/>
      <c r="DJ9" s="186"/>
      <c r="DK9" s="186"/>
      <c r="DL9" s="186"/>
      <c r="DM9" s="186"/>
      <c r="DN9" s="186"/>
      <c r="DO9" s="186"/>
    </row>
    <row r="10" spans="1:119" ht="18.75" customHeight="1" thickBot="1" x14ac:dyDescent="0.2">
      <c r="A10" s="187"/>
      <c r="B10" s="608"/>
      <c r="C10" s="609"/>
      <c r="D10" s="609"/>
      <c r="E10" s="609"/>
      <c r="F10" s="609"/>
      <c r="G10" s="609"/>
      <c r="H10" s="609"/>
      <c r="I10" s="609"/>
      <c r="J10" s="609"/>
      <c r="K10" s="529"/>
      <c r="L10" s="439" t="s">
        <v>119</v>
      </c>
      <c r="M10" s="440"/>
      <c r="N10" s="440"/>
      <c r="O10" s="440"/>
      <c r="P10" s="440"/>
      <c r="Q10" s="441"/>
      <c r="R10" s="442">
        <v>5447</v>
      </c>
      <c r="S10" s="443"/>
      <c r="T10" s="443"/>
      <c r="U10" s="443"/>
      <c r="V10" s="445"/>
      <c r="W10" s="617"/>
      <c r="X10" s="428"/>
      <c r="Y10" s="428"/>
      <c r="Z10" s="428"/>
      <c r="AA10" s="428"/>
      <c r="AB10" s="428"/>
      <c r="AC10" s="428"/>
      <c r="AD10" s="428"/>
      <c r="AE10" s="428"/>
      <c r="AF10" s="428"/>
      <c r="AG10" s="428"/>
      <c r="AH10" s="428"/>
      <c r="AI10" s="428"/>
      <c r="AJ10" s="428"/>
      <c r="AK10" s="428"/>
      <c r="AL10" s="618"/>
      <c r="AM10" s="535" t="s">
        <v>120</v>
      </c>
      <c r="AN10" s="440"/>
      <c r="AO10" s="440"/>
      <c r="AP10" s="440"/>
      <c r="AQ10" s="440"/>
      <c r="AR10" s="440"/>
      <c r="AS10" s="440"/>
      <c r="AT10" s="441"/>
      <c r="AU10" s="523" t="s">
        <v>121</v>
      </c>
      <c r="AV10" s="524"/>
      <c r="AW10" s="524"/>
      <c r="AX10" s="524"/>
      <c r="AY10" s="446" t="s">
        <v>122</v>
      </c>
      <c r="AZ10" s="447"/>
      <c r="BA10" s="447"/>
      <c r="BB10" s="447"/>
      <c r="BC10" s="447"/>
      <c r="BD10" s="447"/>
      <c r="BE10" s="447"/>
      <c r="BF10" s="447"/>
      <c r="BG10" s="447"/>
      <c r="BH10" s="447"/>
      <c r="BI10" s="447"/>
      <c r="BJ10" s="447"/>
      <c r="BK10" s="447"/>
      <c r="BL10" s="447"/>
      <c r="BM10" s="448"/>
      <c r="BN10" s="466">
        <v>16179</v>
      </c>
      <c r="BO10" s="467"/>
      <c r="BP10" s="467"/>
      <c r="BQ10" s="467"/>
      <c r="BR10" s="467"/>
      <c r="BS10" s="467"/>
      <c r="BT10" s="467"/>
      <c r="BU10" s="468"/>
      <c r="BV10" s="466">
        <v>15991</v>
      </c>
      <c r="BW10" s="467"/>
      <c r="BX10" s="467"/>
      <c r="BY10" s="467"/>
      <c r="BZ10" s="467"/>
      <c r="CA10" s="467"/>
      <c r="CB10" s="467"/>
      <c r="CC10" s="468"/>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08"/>
      <c r="C11" s="609"/>
      <c r="D11" s="609"/>
      <c r="E11" s="609"/>
      <c r="F11" s="609"/>
      <c r="G11" s="609"/>
      <c r="H11" s="609"/>
      <c r="I11" s="609"/>
      <c r="J11" s="609"/>
      <c r="K11" s="529"/>
      <c r="L11" s="512" t="s">
        <v>124</v>
      </c>
      <c r="M11" s="513"/>
      <c r="N11" s="513"/>
      <c r="O11" s="513"/>
      <c r="P11" s="513"/>
      <c r="Q11" s="514"/>
      <c r="R11" s="605" t="s">
        <v>125</v>
      </c>
      <c r="S11" s="606"/>
      <c r="T11" s="606"/>
      <c r="U11" s="606"/>
      <c r="V11" s="607"/>
      <c r="W11" s="617"/>
      <c r="X11" s="428"/>
      <c r="Y11" s="428"/>
      <c r="Z11" s="428"/>
      <c r="AA11" s="428"/>
      <c r="AB11" s="428"/>
      <c r="AC11" s="428"/>
      <c r="AD11" s="428"/>
      <c r="AE11" s="428"/>
      <c r="AF11" s="428"/>
      <c r="AG11" s="428"/>
      <c r="AH11" s="428"/>
      <c r="AI11" s="428"/>
      <c r="AJ11" s="428"/>
      <c r="AK11" s="428"/>
      <c r="AL11" s="618"/>
      <c r="AM11" s="535" t="s">
        <v>126</v>
      </c>
      <c r="AN11" s="440"/>
      <c r="AO11" s="440"/>
      <c r="AP11" s="440"/>
      <c r="AQ11" s="440"/>
      <c r="AR11" s="440"/>
      <c r="AS11" s="440"/>
      <c r="AT11" s="441"/>
      <c r="AU11" s="523" t="s">
        <v>121</v>
      </c>
      <c r="AV11" s="524"/>
      <c r="AW11" s="524"/>
      <c r="AX11" s="524"/>
      <c r="AY11" s="446" t="s">
        <v>127</v>
      </c>
      <c r="AZ11" s="447"/>
      <c r="BA11" s="447"/>
      <c r="BB11" s="447"/>
      <c r="BC11" s="447"/>
      <c r="BD11" s="447"/>
      <c r="BE11" s="447"/>
      <c r="BF11" s="447"/>
      <c r="BG11" s="447"/>
      <c r="BH11" s="447"/>
      <c r="BI11" s="447"/>
      <c r="BJ11" s="447"/>
      <c r="BK11" s="447"/>
      <c r="BL11" s="447"/>
      <c r="BM11" s="448"/>
      <c r="BN11" s="466">
        <v>0</v>
      </c>
      <c r="BO11" s="467"/>
      <c r="BP11" s="467"/>
      <c r="BQ11" s="467"/>
      <c r="BR11" s="467"/>
      <c r="BS11" s="467"/>
      <c r="BT11" s="467"/>
      <c r="BU11" s="468"/>
      <c r="BV11" s="466">
        <v>0</v>
      </c>
      <c r="BW11" s="467"/>
      <c r="BX11" s="467"/>
      <c r="BY11" s="467"/>
      <c r="BZ11" s="467"/>
      <c r="CA11" s="467"/>
      <c r="CB11" s="467"/>
      <c r="CC11" s="468"/>
      <c r="CD11" s="475" t="s">
        <v>128</v>
      </c>
      <c r="CE11" s="476"/>
      <c r="CF11" s="476"/>
      <c r="CG11" s="476"/>
      <c r="CH11" s="476"/>
      <c r="CI11" s="476"/>
      <c r="CJ11" s="476"/>
      <c r="CK11" s="476"/>
      <c r="CL11" s="476"/>
      <c r="CM11" s="476"/>
      <c r="CN11" s="476"/>
      <c r="CO11" s="476"/>
      <c r="CP11" s="476"/>
      <c r="CQ11" s="476"/>
      <c r="CR11" s="476"/>
      <c r="CS11" s="477"/>
      <c r="CT11" s="579" t="s">
        <v>129</v>
      </c>
      <c r="CU11" s="580"/>
      <c r="CV11" s="580"/>
      <c r="CW11" s="580"/>
      <c r="CX11" s="580"/>
      <c r="CY11" s="580"/>
      <c r="CZ11" s="580"/>
      <c r="DA11" s="581"/>
      <c r="DB11" s="579" t="s">
        <v>130</v>
      </c>
      <c r="DC11" s="580"/>
      <c r="DD11" s="580"/>
      <c r="DE11" s="580"/>
      <c r="DF11" s="580"/>
      <c r="DG11" s="580"/>
      <c r="DH11" s="580"/>
      <c r="DI11" s="581"/>
      <c r="DJ11" s="186"/>
      <c r="DK11" s="186"/>
      <c r="DL11" s="186"/>
      <c r="DM11" s="186"/>
      <c r="DN11" s="186"/>
      <c r="DO11" s="186"/>
    </row>
    <row r="12" spans="1:119" ht="18.75" customHeight="1" x14ac:dyDescent="0.15">
      <c r="A12" s="187"/>
      <c r="B12" s="582" t="s">
        <v>131</v>
      </c>
      <c r="C12" s="583"/>
      <c r="D12" s="583"/>
      <c r="E12" s="583"/>
      <c r="F12" s="583"/>
      <c r="G12" s="583"/>
      <c r="H12" s="583"/>
      <c r="I12" s="583"/>
      <c r="J12" s="583"/>
      <c r="K12" s="584"/>
      <c r="L12" s="591" t="s">
        <v>132</v>
      </c>
      <c r="M12" s="592"/>
      <c r="N12" s="592"/>
      <c r="O12" s="592"/>
      <c r="P12" s="592"/>
      <c r="Q12" s="593"/>
      <c r="R12" s="594">
        <v>5008</v>
      </c>
      <c r="S12" s="595"/>
      <c r="T12" s="595"/>
      <c r="U12" s="595"/>
      <c r="V12" s="596"/>
      <c r="W12" s="597" t="s">
        <v>1</v>
      </c>
      <c r="X12" s="524"/>
      <c r="Y12" s="524"/>
      <c r="Z12" s="524"/>
      <c r="AA12" s="524"/>
      <c r="AB12" s="598"/>
      <c r="AC12" s="599" t="s">
        <v>133</v>
      </c>
      <c r="AD12" s="600"/>
      <c r="AE12" s="600"/>
      <c r="AF12" s="600"/>
      <c r="AG12" s="601"/>
      <c r="AH12" s="599" t="s">
        <v>134</v>
      </c>
      <c r="AI12" s="600"/>
      <c r="AJ12" s="600"/>
      <c r="AK12" s="600"/>
      <c r="AL12" s="602"/>
      <c r="AM12" s="535" t="s">
        <v>135</v>
      </c>
      <c r="AN12" s="440"/>
      <c r="AO12" s="440"/>
      <c r="AP12" s="440"/>
      <c r="AQ12" s="440"/>
      <c r="AR12" s="440"/>
      <c r="AS12" s="440"/>
      <c r="AT12" s="441"/>
      <c r="AU12" s="523" t="s">
        <v>136</v>
      </c>
      <c r="AV12" s="524"/>
      <c r="AW12" s="524"/>
      <c r="AX12" s="524"/>
      <c r="AY12" s="446" t="s">
        <v>137</v>
      </c>
      <c r="AZ12" s="447"/>
      <c r="BA12" s="447"/>
      <c r="BB12" s="447"/>
      <c r="BC12" s="447"/>
      <c r="BD12" s="447"/>
      <c r="BE12" s="447"/>
      <c r="BF12" s="447"/>
      <c r="BG12" s="447"/>
      <c r="BH12" s="447"/>
      <c r="BI12" s="447"/>
      <c r="BJ12" s="447"/>
      <c r="BK12" s="447"/>
      <c r="BL12" s="447"/>
      <c r="BM12" s="448"/>
      <c r="BN12" s="466">
        <v>0</v>
      </c>
      <c r="BO12" s="467"/>
      <c r="BP12" s="467"/>
      <c r="BQ12" s="467"/>
      <c r="BR12" s="467"/>
      <c r="BS12" s="467"/>
      <c r="BT12" s="467"/>
      <c r="BU12" s="468"/>
      <c r="BV12" s="466">
        <v>83279</v>
      </c>
      <c r="BW12" s="467"/>
      <c r="BX12" s="467"/>
      <c r="BY12" s="467"/>
      <c r="BZ12" s="467"/>
      <c r="CA12" s="467"/>
      <c r="CB12" s="467"/>
      <c r="CC12" s="468"/>
      <c r="CD12" s="475" t="s">
        <v>138</v>
      </c>
      <c r="CE12" s="476"/>
      <c r="CF12" s="476"/>
      <c r="CG12" s="476"/>
      <c r="CH12" s="476"/>
      <c r="CI12" s="476"/>
      <c r="CJ12" s="476"/>
      <c r="CK12" s="476"/>
      <c r="CL12" s="476"/>
      <c r="CM12" s="476"/>
      <c r="CN12" s="476"/>
      <c r="CO12" s="476"/>
      <c r="CP12" s="476"/>
      <c r="CQ12" s="476"/>
      <c r="CR12" s="476"/>
      <c r="CS12" s="477"/>
      <c r="CT12" s="579" t="s">
        <v>139</v>
      </c>
      <c r="CU12" s="580"/>
      <c r="CV12" s="580"/>
      <c r="CW12" s="580"/>
      <c r="CX12" s="580"/>
      <c r="CY12" s="580"/>
      <c r="CZ12" s="580"/>
      <c r="DA12" s="581"/>
      <c r="DB12" s="579" t="s">
        <v>139</v>
      </c>
      <c r="DC12" s="580"/>
      <c r="DD12" s="580"/>
      <c r="DE12" s="580"/>
      <c r="DF12" s="580"/>
      <c r="DG12" s="580"/>
      <c r="DH12" s="580"/>
      <c r="DI12" s="581"/>
      <c r="DJ12" s="186"/>
      <c r="DK12" s="186"/>
      <c r="DL12" s="186"/>
      <c r="DM12" s="186"/>
      <c r="DN12" s="186"/>
      <c r="DO12" s="186"/>
    </row>
    <row r="13" spans="1:119" ht="18.75" customHeight="1" x14ac:dyDescent="0.15">
      <c r="A13" s="187"/>
      <c r="B13" s="585"/>
      <c r="C13" s="586"/>
      <c r="D13" s="586"/>
      <c r="E13" s="586"/>
      <c r="F13" s="586"/>
      <c r="G13" s="586"/>
      <c r="H13" s="586"/>
      <c r="I13" s="586"/>
      <c r="J13" s="586"/>
      <c r="K13" s="587"/>
      <c r="L13" s="197"/>
      <c r="M13" s="566" t="s">
        <v>140</v>
      </c>
      <c r="N13" s="567"/>
      <c r="O13" s="567"/>
      <c r="P13" s="567"/>
      <c r="Q13" s="568"/>
      <c r="R13" s="569">
        <v>4990</v>
      </c>
      <c r="S13" s="570"/>
      <c r="T13" s="570"/>
      <c r="U13" s="570"/>
      <c r="V13" s="571"/>
      <c r="W13" s="557" t="s">
        <v>141</v>
      </c>
      <c r="X13" s="479"/>
      <c r="Y13" s="479"/>
      <c r="Z13" s="479"/>
      <c r="AA13" s="479"/>
      <c r="AB13" s="480"/>
      <c r="AC13" s="442">
        <v>255</v>
      </c>
      <c r="AD13" s="443"/>
      <c r="AE13" s="443"/>
      <c r="AF13" s="443"/>
      <c r="AG13" s="444"/>
      <c r="AH13" s="442">
        <v>241</v>
      </c>
      <c r="AI13" s="443"/>
      <c r="AJ13" s="443"/>
      <c r="AK13" s="443"/>
      <c r="AL13" s="445"/>
      <c r="AM13" s="535" t="s">
        <v>142</v>
      </c>
      <c r="AN13" s="440"/>
      <c r="AO13" s="440"/>
      <c r="AP13" s="440"/>
      <c r="AQ13" s="440"/>
      <c r="AR13" s="440"/>
      <c r="AS13" s="440"/>
      <c r="AT13" s="441"/>
      <c r="AU13" s="523" t="s">
        <v>143</v>
      </c>
      <c r="AV13" s="524"/>
      <c r="AW13" s="524"/>
      <c r="AX13" s="524"/>
      <c r="AY13" s="446" t="s">
        <v>144</v>
      </c>
      <c r="AZ13" s="447"/>
      <c r="BA13" s="447"/>
      <c r="BB13" s="447"/>
      <c r="BC13" s="447"/>
      <c r="BD13" s="447"/>
      <c r="BE13" s="447"/>
      <c r="BF13" s="447"/>
      <c r="BG13" s="447"/>
      <c r="BH13" s="447"/>
      <c r="BI13" s="447"/>
      <c r="BJ13" s="447"/>
      <c r="BK13" s="447"/>
      <c r="BL13" s="447"/>
      <c r="BM13" s="448"/>
      <c r="BN13" s="466">
        <v>13331</v>
      </c>
      <c r="BO13" s="467"/>
      <c r="BP13" s="467"/>
      <c r="BQ13" s="467"/>
      <c r="BR13" s="467"/>
      <c r="BS13" s="467"/>
      <c r="BT13" s="467"/>
      <c r="BU13" s="468"/>
      <c r="BV13" s="466">
        <v>-69253</v>
      </c>
      <c r="BW13" s="467"/>
      <c r="BX13" s="467"/>
      <c r="BY13" s="467"/>
      <c r="BZ13" s="467"/>
      <c r="CA13" s="467"/>
      <c r="CB13" s="467"/>
      <c r="CC13" s="468"/>
      <c r="CD13" s="475" t="s">
        <v>145</v>
      </c>
      <c r="CE13" s="476"/>
      <c r="CF13" s="476"/>
      <c r="CG13" s="476"/>
      <c r="CH13" s="476"/>
      <c r="CI13" s="476"/>
      <c r="CJ13" s="476"/>
      <c r="CK13" s="476"/>
      <c r="CL13" s="476"/>
      <c r="CM13" s="476"/>
      <c r="CN13" s="476"/>
      <c r="CO13" s="476"/>
      <c r="CP13" s="476"/>
      <c r="CQ13" s="476"/>
      <c r="CR13" s="476"/>
      <c r="CS13" s="477"/>
      <c r="CT13" s="436">
        <v>8.6999999999999993</v>
      </c>
      <c r="CU13" s="437"/>
      <c r="CV13" s="437"/>
      <c r="CW13" s="437"/>
      <c r="CX13" s="437"/>
      <c r="CY13" s="437"/>
      <c r="CZ13" s="437"/>
      <c r="DA13" s="438"/>
      <c r="DB13" s="436">
        <v>8.8000000000000007</v>
      </c>
      <c r="DC13" s="437"/>
      <c r="DD13" s="437"/>
      <c r="DE13" s="437"/>
      <c r="DF13" s="437"/>
      <c r="DG13" s="437"/>
      <c r="DH13" s="437"/>
      <c r="DI13" s="438"/>
      <c r="DJ13" s="186"/>
      <c r="DK13" s="186"/>
      <c r="DL13" s="186"/>
      <c r="DM13" s="186"/>
      <c r="DN13" s="186"/>
      <c r="DO13" s="186"/>
    </row>
    <row r="14" spans="1:119" ht="18.75" customHeight="1" thickBot="1" x14ac:dyDescent="0.2">
      <c r="A14" s="187"/>
      <c r="B14" s="585"/>
      <c r="C14" s="586"/>
      <c r="D14" s="586"/>
      <c r="E14" s="586"/>
      <c r="F14" s="586"/>
      <c r="G14" s="586"/>
      <c r="H14" s="586"/>
      <c r="I14" s="586"/>
      <c r="J14" s="586"/>
      <c r="K14" s="587"/>
      <c r="L14" s="559" t="s">
        <v>146</v>
      </c>
      <c r="M14" s="603"/>
      <c r="N14" s="603"/>
      <c r="O14" s="603"/>
      <c r="P14" s="603"/>
      <c r="Q14" s="604"/>
      <c r="R14" s="569">
        <v>5050</v>
      </c>
      <c r="S14" s="570"/>
      <c r="T14" s="570"/>
      <c r="U14" s="570"/>
      <c r="V14" s="571"/>
      <c r="W14" s="572"/>
      <c r="X14" s="482"/>
      <c r="Y14" s="482"/>
      <c r="Z14" s="482"/>
      <c r="AA14" s="482"/>
      <c r="AB14" s="483"/>
      <c r="AC14" s="562">
        <v>11.7</v>
      </c>
      <c r="AD14" s="563"/>
      <c r="AE14" s="563"/>
      <c r="AF14" s="563"/>
      <c r="AG14" s="564"/>
      <c r="AH14" s="562">
        <v>10</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147</v>
      </c>
      <c r="CE14" s="473"/>
      <c r="CF14" s="473"/>
      <c r="CG14" s="473"/>
      <c r="CH14" s="473"/>
      <c r="CI14" s="473"/>
      <c r="CJ14" s="473"/>
      <c r="CK14" s="473"/>
      <c r="CL14" s="473"/>
      <c r="CM14" s="473"/>
      <c r="CN14" s="473"/>
      <c r="CO14" s="473"/>
      <c r="CP14" s="473"/>
      <c r="CQ14" s="473"/>
      <c r="CR14" s="473"/>
      <c r="CS14" s="474"/>
      <c r="CT14" s="573" t="s">
        <v>130</v>
      </c>
      <c r="CU14" s="574"/>
      <c r="CV14" s="574"/>
      <c r="CW14" s="574"/>
      <c r="CX14" s="574"/>
      <c r="CY14" s="574"/>
      <c r="CZ14" s="574"/>
      <c r="DA14" s="575"/>
      <c r="DB14" s="573" t="s">
        <v>129</v>
      </c>
      <c r="DC14" s="574"/>
      <c r="DD14" s="574"/>
      <c r="DE14" s="574"/>
      <c r="DF14" s="574"/>
      <c r="DG14" s="574"/>
      <c r="DH14" s="574"/>
      <c r="DI14" s="575"/>
      <c r="DJ14" s="186"/>
      <c r="DK14" s="186"/>
      <c r="DL14" s="186"/>
      <c r="DM14" s="186"/>
      <c r="DN14" s="186"/>
      <c r="DO14" s="186"/>
    </row>
    <row r="15" spans="1:119" ht="18.75" customHeight="1" x14ac:dyDescent="0.15">
      <c r="A15" s="187"/>
      <c r="B15" s="585"/>
      <c r="C15" s="586"/>
      <c r="D15" s="586"/>
      <c r="E15" s="586"/>
      <c r="F15" s="586"/>
      <c r="G15" s="586"/>
      <c r="H15" s="586"/>
      <c r="I15" s="586"/>
      <c r="J15" s="586"/>
      <c r="K15" s="587"/>
      <c r="L15" s="197"/>
      <c r="M15" s="566" t="s">
        <v>140</v>
      </c>
      <c r="N15" s="567"/>
      <c r="O15" s="567"/>
      <c r="P15" s="567"/>
      <c r="Q15" s="568"/>
      <c r="R15" s="569">
        <v>5033</v>
      </c>
      <c r="S15" s="570"/>
      <c r="T15" s="570"/>
      <c r="U15" s="570"/>
      <c r="V15" s="571"/>
      <c r="W15" s="557" t="s">
        <v>148</v>
      </c>
      <c r="X15" s="479"/>
      <c r="Y15" s="479"/>
      <c r="Z15" s="479"/>
      <c r="AA15" s="479"/>
      <c r="AB15" s="480"/>
      <c r="AC15" s="442">
        <v>511</v>
      </c>
      <c r="AD15" s="443"/>
      <c r="AE15" s="443"/>
      <c r="AF15" s="443"/>
      <c r="AG15" s="444"/>
      <c r="AH15" s="442">
        <v>641</v>
      </c>
      <c r="AI15" s="443"/>
      <c r="AJ15" s="443"/>
      <c r="AK15" s="443"/>
      <c r="AL15" s="445"/>
      <c r="AM15" s="535"/>
      <c r="AN15" s="440"/>
      <c r="AO15" s="440"/>
      <c r="AP15" s="440"/>
      <c r="AQ15" s="440"/>
      <c r="AR15" s="440"/>
      <c r="AS15" s="440"/>
      <c r="AT15" s="441"/>
      <c r="AU15" s="523"/>
      <c r="AV15" s="524"/>
      <c r="AW15" s="524"/>
      <c r="AX15" s="524"/>
      <c r="AY15" s="458" t="s">
        <v>149</v>
      </c>
      <c r="AZ15" s="459"/>
      <c r="BA15" s="459"/>
      <c r="BB15" s="459"/>
      <c r="BC15" s="459"/>
      <c r="BD15" s="459"/>
      <c r="BE15" s="459"/>
      <c r="BF15" s="459"/>
      <c r="BG15" s="459"/>
      <c r="BH15" s="459"/>
      <c r="BI15" s="459"/>
      <c r="BJ15" s="459"/>
      <c r="BK15" s="459"/>
      <c r="BL15" s="459"/>
      <c r="BM15" s="460"/>
      <c r="BN15" s="461">
        <v>530886</v>
      </c>
      <c r="BO15" s="462"/>
      <c r="BP15" s="462"/>
      <c r="BQ15" s="462"/>
      <c r="BR15" s="462"/>
      <c r="BS15" s="462"/>
      <c r="BT15" s="462"/>
      <c r="BU15" s="463"/>
      <c r="BV15" s="461">
        <v>529248</v>
      </c>
      <c r="BW15" s="462"/>
      <c r="BX15" s="462"/>
      <c r="BY15" s="462"/>
      <c r="BZ15" s="462"/>
      <c r="CA15" s="462"/>
      <c r="CB15" s="462"/>
      <c r="CC15" s="463"/>
      <c r="CD15" s="576" t="s">
        <v>150</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5"/>
      <c r="C16" s="586"/>
      <c r="D16" s="586"/>
      <c r="E16" s="586"/>
      <c r="F16" s="586"/>
      <c r="G16" s="586"/>
      <c r="H16" s="586"/>
      <c r="I16" s="586"/>
      <c r="J16" s="586"/>
      <c r="K16" s="587"/>
      <c r="L16" s="559" t="s">
        <v>151</v>
      </c>
      <c r="M16" s="560"/>
      <c r="N16" s="560"/>
      <c r="O16" s="560"/>
      <c r="P16" s="560"/>
      <c r="Q16" s="561"/>
      <c r="R16" s="554" t="s">
        <v>152</v>
      </c>
      <c r="S16" s="555"/>
      <c r="T16" s="555"/>
      <c r="U16" s="555"/>
      <c r="V16" s="556"/>
      <c r="W16" s="572"/>
      <c r="X16" s="482"/>
      <c r="Y16" s="482"/>
      <c r="Z16" s="482"/>
      <c r="AA16" s="482"/>
      <c r="AB16" s="483"/>
      <c r="AC16" s="562">
        <v>23.5</v>
      </c>
      <c r="AD16" s="563"/>
      <c r="AE16" s="563"/>
      <c r="AF16" s="563"/>
      <c r="AG16" s="564"/>
      <c r="AH16" s="562">
        <v>26.6</v>
      </c>
      <c r="AI16" s="563"/>
      <c r="AJ16" s="563"/>
      <c r="AK16" s="563"/>
      <c r="AL16" s="565"/>
      <c r="AM16" s="535"/>
      <c r="AN16" s="440"/>
      <c r="AO16" s="440"/>
      <c r="AP16" s="440"/>
      <c r="AQ16" s="440"/>
      <c r="AR16" s="440"/>
      <c r="AS16" s="440"/>
      <c r="AT16" s="441"/>
      <c r="AU16" s="523"/>
      <c r="AV16" s="524"/>
      <c r="AW16" s="524"/>
      <c r="AX16" s="524"/>
      <c r="AY16" s="446" t="s">
        <v>153</v>
      </c>
      <c r="AZ16" s="447"/>
      <c r="BA16" s="447"/>
      <c r="BB16" s="447"/>
      <c r="BC16" s="447"/>
      <c r="BD16" s="447"/>
      <c r="BE16" s="447"/>
      <c r="BF16" s="447"/>
      <c r="BG16" s="447"/>
      <c r="BH16" s="447"/>
      <c r="BI16" s="447"/>
      <c r="BJ16" s="447"/>
      <c r="BK16" s="447"/>
      <c r="BL16" s="447"/>
      <c r="BM16" s="448"/>
      <c r="BN16" s="466">
        <v>1806444</v>
      </c>
      <c r="BO16" s="467"/>
      <c r="BP16" s="467"/>
      <c r="BQ16" s="467"/>
      <c r="BR16" s="467"/>
      <c r="BS16" s="467"/>
      <c r="BT16" s="467"/>
      <c r="BU16" s="468"/>
      <c r="BV16" s="466">
        <v>1768043</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x14ac:dyDescent="0.2">
      <c r="A17" s="187"/>
      <c r="B17" s="588"/>
      <c r="C17" s="589"/>
      <c r="D17" s="589"/>
      <c r="E17" s="589"/>
      <c r="F17" s="589"/>
      <c r="G17" s="589"/>
      <c r="H17" s="589"/>
      <c r="I17" s="589"/>
      <c r="J17" s="589"/>
      <c r="K17" s="590"/>
      <c r="L17" s="202"/>
      <c r="M17" s="551" t="s">
        <v>154</v>
      </c>
      <c r="N17" s="552"/>
      <c r="O17" s="552"/>
      <c r="P17" s="552"/>
      <c r="Q17" s="553"/>
      <c r="R17" s="554" t="s">
        <v>155</v>
      </c>
      <c r="S17" s="555"/>
      <c r="T17" s="555"/>
      <c r="U17" s="555"/>
      <c r="V17" s="556"/>
      <c r="W17" s="557" t="s">
        <v>156</v>
      </c>
      <c r="X17" s="479"/>
      <c r="Y17" s="479"/>
      <c r="Z17" s="479"/>
      <c r="AA17" s="479"/>
      <c r="AB17" s="480"/>
      <c r="AC17" s="442">
        <v>1411</v>
      </c>
      <c r="AD17" s="443"/>
      <c r="AE17" s="443"/>
      <c r="AF17" s="443"/>
      <c r="AG17" s="444"/>
      <c r="AH17" s="442">
        <v>1529</v>
      </c>
      <c r="AI17" s="443"/>
      <c r="AJ17" s="443"/>
      <c r="AK17" s="443"/>
      <c r="AL17" s="445"/>
      <c r="AM17" s="535"/>
      <c r="AN17" s="440"/>
      <c r="AO17" s="440"/>
      <c r="AP17" s="440"/>
      <c r="AQ17" s="440"/>
      <c r="AR17" s="440"/>
      <c r="AS17" s="440"/>
      <c r="AT17" s="441"/>
      <c r="AU17" s="523"/>
      <c r="AV17" s="524"/>
      <c r="AW17" s="524"/>
      <c r="AX17" s="524"/>
      <c r="AY17" s="446" t="s">
        <v>157</v>
      </c>
      <c r="AZ17" s="447"/>
      <c r="BA17" s="447"/>
      <c r="BB17" s="447"/>
      <c r="BC17" s="447"/>
      <c r="BD17" s="447"/>
      <c r="BE17" s="447"/>
      <c r="BF17" s="447"/>
      <c r="BG17" s="447"/>
      <c r="BH17" s="447"/>
      <c r="BI17" s="447"/>
      <c r="BJ17" s="447"/>
      <c r="BK17" s="447"/>
      <c r="BL17" s="447"/>
      <c r="BM17" s="448"/>
      <c r="BN17" s="466">
        <v>667084</v>
      </c>
      <c r="BO17" s="467"/>
      <c r="BP17" s="467"/>
      <c r="BQ17" s="467"/>
      <c r="BR17" s="467"/>
      <c r="BS17" s="467"/>
      <c r="BT17" s="467"/>
      <c r="BU17" s="468"/>
      <c r="BV17" s="466">
        <v>668083</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x14ac:dyDescent="0.2">
      <c r="A18" s="187"/>
      <c r="B18" s="528" t="s">
        <v>158</v>
      </c>
      <c r="C18" s="529"/>
      <c r="D18" s="529"/>
      <c r="E18" s="530"/>
      <c r="F18" s="530"/>
      <c r="G18" s="530"/>
      <c r="H18" s="530"/>
      <c r="I18" s="530"/>
      <c r="J18" s="530"/>
      <c r="K18" s="530"/>
      <c r="L18" s="531">
        <v>44.85</v>
      </c>
      <c r="M18" s="531"/>
      <c r="N18" s="531"/>
      <c r="O18" s="531"/>
      <c r="P18" s="531"/>
      <c r="Q18" s="531"/>
      <c r="R18" s="532"/>
      <c r="S18" s="532"/>
      <c r="T18" s="532"/>
      <c r="U18" s="532"/>
      <c r="V18" s="533"/>
      <c r="W18" s="547"/>
      <c r="X18" s="548"/>
      <c r="Y18" s="548"/>
      <c r="Z18" s="548"/>
      <c r="AA18" s="548"/>
      <c r="AB18" s="558"/>
      <c r="AC18" s="430">
        <v>64.8</v>
      </c>
      <c r="AD18" s="431"/>
      <c r="AE18" s="431"/>
      <c r="AF18" s="431"/>
      <c r="AG18" s="534"/>
      <c r="AH18" s="430">
        <v>63.4</v>
      </c>
      <c r="AI18" s="431"/>
      <c r="AJ18" s="431"/>
      <c r="AK18" s="431"/>
      <c r="AL18" s="432"/>
      <c r="AM18" s="535"/>
      <c r="AN18" s="440"/>
      <c r="AO18" s="440"/>
      <c r="AP18" s="440"/>
      <c r="AQ18" s="440"/>
      <c r="AR18" s="440"/>
      <c r="AS18" s="440"/>
      <c r="AT18" s="441"/>
      <c r="AU18" s="523"/>
      <c r="AV18" s="524"/>
      <c r="AW18" s="524"/>
      <c r="AX18" s="524"/>
      <c r="AY18" s="446" t="s">
        <v>159</v>
      </c>
      <c r="AZ18" s="447"/>
      <c r="BA18" s="447"/>
      <c r="BB18" s="447"/>
      <c r="BC18" s="447"/>
      <c r="BD18" s="447"/>
      <c r="BE18" s="447"/>
      <c r="BF18" s="447"/>
      <c r="BG18" s="447"/>
      <c r="BH18" s="447"/>
      <c r="BI18" s="447"/>
      <c r="BJ18" s="447"/>
      <c r="BK18" s="447"/>
      <c r="BL18" s="447"/>
      <c r="BM18" s="448"/>
      <c r="BN18" s="466">
        <v>1786732</v>
      </c>
      <c r="BO18" s="467"/>
      <c r="BP18" s="467"/>
      <c r="BQ18" s="467"/>
      <c r="BR18" s="467"/>
      <c r="BS18" s="467"/>
      <c r="BT18" s="467"/>
      <c r="BU18" s="468"/>
      <c r="BV18" s="466">
        <v>1827150</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x14ac:dyDescent="0.2">
      <c r="A19" s="187"/>
      <c r="B19" s="528" t="s">
        <v>160</v>
      </c>
      <c r="C19" s="529"/>
      <c r="D19" s="529"/>
      <c r="E19" s="530"/>
      <c r="F19" s="530"/>
      <c r="G19" s="530"/>
      <c r="H19" s="530"/>
      <c r="I19" s="530"/>
      <c r="J19" s="530"/>
      <c r="K19" s="530"/>
      <c r="L19" s="536">
        <v>112</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161</v>
      </c>
      <c r="AZ19" s="447"/>
      <c r="BA19" s="447"/>
      <c r="BB19" s="447"/>
      <c r="BC19" s="447"/>
      <c r="BD19" s="447"/>
      <c r="BE19" s="447"/>
      <c r="BF19" s="447"/>
      <c r="BG19" s="447"/>
      <c r="BH19" s="447"/>
      <c r="BI19" s="447"/>
      <c r="BJ19" s="447"/>
      <c r="BK19" s="447"/>
      <c r="BL19" s="447"/>
      <c r="BM19" s="448"/>
      <c r="BN19" s="466">
        <v>2827243</v>
      </c>
      <c r="BO19" s="467"/>
      <c r="BP19" s="467"/>
      <c r="BQ19" s="467"/>
      <c r="BR19" s="467"/>
      <c r="BS19" s="467"/>
      <c r="BT19" s="467"/>
      <c r="BU19" s="468"/>
      <c r="BV19" s="466">
        <v>2696437</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x14ac:dyDescent="0.2">
      <c r="A20" s="187"/>
      <c r="B20" s="528" t="s">
        <v>162</v>
      </c>
      <c r="C20" s="529"/>
      <c r="D20" s="529"/>
      <c r="E20" s="530"/>
      <c r="F20" s="530"/>
      <c r="G20" s="530"/>
      <c r="H20" s="530"/>
      <c r="I20" s="530"/>
      <c r="J20" s="530"/>
      <c r="K20" s="530"/>
      <c r="L20" s="536">
        <v>1968</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x14ac:dyDescent="0.15">
      <c r="A21" s="187"/>
      <c r="B21" s="525" t="s">
        <v>163</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x14ac:dyDescent="0.2">
      <c r="A22" s="187"/>
      <c r="B22" s="495" t="s">
        <v>164</v>
      </c>
      <c r="C22" s="496"/>
      <c r="D22" s="497"/>
      <c r="E22" s="504" t="s">
        <v>1</v>
      </c>
      <c r="F22" s="479"/>
      <c r="G22" s="479"/>
      <c r="H22" s="479"/>
      <c r="I22" s="479"/>
      <c r="J22" s="479"/>
      <c r="K22" s="480"/>
      <c r="L22" s="504" t="s">
        <v>165</v>
      </c>
      <c r="M22" s="479"/>
      <c r="N22" s="479"/>
      <c r="O22" s="479"/>
      <c r="P22" s="480"/>
      <c r="Q22" s="489" t="s">
        <v>166</v>
      </c>
      <c r="R22" s="490"/>
      <c r="S22" s="490"/>
      <c r="T22" s="490"/>
      <c r="U22" s="490"/>
      <c r="V22" s="505"/>
      <c r="W22" s="507" t="s">
        <v>167</v>
      </c>
      <c r="X22" s="496"/>
      <c r="Y22" s="497"/>
      <c r="Z22" s="504" t="s">
        <v>1</v>
      </c>
      <c r="AA22" s="479"/>
      <c r="AB22" s="479"/>
      <c r="AC22" s="479"/>
      <c r="AD22" s="479"/>
      <c r="AE22" s="479"/>
      <c r="AF22" s="479"/>
      <c r="AG22" s="480"/>
      <c r="AH22" s="478" t="s">
        <v>168</v>
      </c>
      <c r="AI22" s="479"/>
      <c r="AJ22" s="479"/>
      <c r="AK22" s="479"/>
      <c r="AL22" s="480"/>
      <c r="AM22" s="478" t="s">
        <v>169</v>
      </c>
      <c r="AN22" s="484"/>
      <c r="AO22" s="484"/>
      <c r="AP22" s="484"/>
      <c r="AQ22" s="484"/>
      <c r="AR22" s="485"/>
      <c r="AS22" s="489" t="s">
        <v>166</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x14ac:dyDescent="0.15">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170</v>
      </c>
      <c r="AZ23" s="459"/>
      <c r="BA23" s="459"/>
      <c r="BB23" s="459"/>
      <c r="BC23" s="459"/>
      <c r="BD23" s="459"/>
      <c r="BE23" s="459"/>
      <c r="BF23" s="459"/>
      <c r="BG23" s="459"/>
      <c r="BH23" s="459"/>
      <c r="BI23" s="459"/>
      <c r="BJ23" s="459"/>
      <c r="BK23" s="459"/>
      <c r="BL23" s="459"/>
      <c r="BM23" s="460"/>
      <c r="BN23" s="466">
        <v>3832195</v>
      </c>
      <c r="BO23" s="467"/>
      <c r="BP23" s="467"/>
      <c r="BQ23" s="467"/>
      <c r="BR23" s="467"/>
      <c r="BS23" s="467"/>
      <c r="BT23" s="467"/>
      <c r="BU23" s="468"/>
      <c r="BV23" s="466">
        <v>3123355</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x14ac:dyDescent="0.2">
      <c r="A24" s="187"/>
      <c r="B24" s="498"/>
      <c r="C24" s="499"/>
      <c r="D24" s="500"/>
      <c r="E24" s="439" t="s">
        <v>171</v>
      </c>
      <c r="F24" s="440"/>
      <c r="G24" s="440"/>
      <c r="H24" s="440"/>
      <c r="I24" s="440"/>
      <c r="J24" s="440"/>
      <c r="K24" s="441"/>
      <c r="L24" s="442">
        <v>1</v>
      </c>
      <c r="M24" s="443"/>
      <c r="N24" s="443"/>
      <c r="O24" s="443"/>
      <c r="P24" s="444"/>
      <c r="Q24" s="442">
        <v>6140</v>
      </c>
      <c r="R24" s="443"/>
      <c r="S24" s="443"/>
      <c r="T24" s="443"/>
      <c r="U24" s="443"/>
      <c r="V24" s="444"/>
      <c r="W24" s="508"/>
      <c r="X24" s="499"/>
      <c r="Y24" s="500"/>
      <c r="Z24" s="439" t="s">
        <v>172</v>
      </c>
      <c r="AA24" s="440"/>
      <c r="AB24" s="440"/>
      <c r="AC24" s="440"/>
      <c r="AD24" s="440"/>
      <c r="AE24" s="440"/>
      <c r="AF24" s="440"/>
      <c r="AG24" s="441"/>
      <c r="AH24" s="442">
        <v>66</v>
      </c>
      <c r="AI24" s="443"/>
      <c r="AJ24" s="443"/>
      <c r="AK24" s="443"/>
      <c r="AL24" s="444"/>
      <c r="AM24" s="442">
        <v>189816</v>
      </c>
      <c r="AN24" s="443"/>
      <c r="AO24" s="443"/>
      <c r="AP24" s="443"/>
      <c r="AQ24" s="443"/>
      <c r="AR24" s="444"/>
      <c r="AS24" s="442">
        <v>2876</v>
      </c>
      <c r="AT24" s="443"/>
      <c r="AU24" s="443"/>
      <c r="AV24" s="443"/>
      <c r="AW24" s="443"/>
      <c r="AX24" s="445"/>
      <c r="AY24" s="433" t="s">
        <v>173</v>
      </c>
      <c r="AZ24" s="434"/>
      <c r="BA24" s="434"/>
      <c r="BB24" s="434"/>
      <c r="BC24" s="434"/>
      <c r="BD24" s="434"/>
      <c r="BE24" s="434"/>
      <c r="BF24" s="434"/>
      <c r="BG24" s="434"/>
      <c r="BH24" s="434"/>
      <c r="BI24" s="434"/>
      <c r="BJ24" s="434"/>
      <c r="BK24" s="434"/>
      <c r="BL24" s="434"/>
      <c r="BM24" s="435"/>
      <c r="BN24" s="466">
        <v>3182026</v>
      </c>
      <c r="BO24" s="467"/>
      <c r="BP24" s="467"/>
      <c r="BQ24" s="467"/>
      <c r="BR24" s="467"/>
      <c r="BS24" s="467"/>
      <c r="BT24" s="467"/>
      <c r="BU24" s="468"/>
      <c r="BV24" s="466">
        <v>2981655</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x14ac:dyDescent="0.15">
      <c r="A25" s="187"/>
      <c r="B25" s="498"/>
      <c r="C25" s="499"/>
      <c r="D25" s="500"/>
      <c r="E25" s="439" t="s">
        <v>174</v>
      </c>
      <c r="F25" s="440"/>
      <c r="G25" s="440"/>
      <c r="H25" s="440"/>
      <c r="I25" s="440"/>
      <c r="J25" s="440"/>
      <c r="K25" s="441"/>
      <c r="L25" s="442">
        <v>1</v>
      </c>
      <c r="M25" s="443"/>
      <c r="N25" s="443"/>
      <c r="O25" s="443"/>
      <c r="P25" s="444"/>
      <c r="Q25" s="442">
        <v>5220</v>
      </c>
      <c r="R25" s="443"/>
      <c r="S25" s="443"/>
      <c r="T25" s="443"/>
      <c r="U25" s="443"/>
      <c r="V25" s="444"/>
      <c r="W25" s="508"/>
      <c r="X25" s="499"/>
      <c r="Y25" s="500"/>
      <c r="Z25" s="439" t="s">
        <v>175</v>
      </c>
      <c r="AA25" s="440"/>
      <c r="AB25" s="440"/>
      <c r="AC25" s="440"/>
      <c r="AD25" s="440"/>
      <c r="AE25" s="440"/>
      <c r="AF25" s="440"/>
      <c r="AG25" s="441"/>
      <c r="AH25" s="442" t="s">
        <v>176</v>
      </c>
      <c r="AI25" s="443"/>
      <c r="AJ25" s="443"/>
      <c r="AK25" s="443"/>
      <c r="AL25" s="444"/>
      <c r="AM25" s="442" t="s">
        <v>139</v>
      </c>
      <c r="AN25" s="443"/>
      <c r="AO25" s="443"/>
      <c r="AP25" s="443"/>
      <c r="AQ25" s="443"/>
      <c r="AR25" s="444"/>
      <c r="AS25" s="442" t="s">
        <v>177</v>
      </c>
      <c r="AT25" s="443"/>
      <c r="AU25" s="443"/>
      <c r="AV25" s="443"/>
      <c r="AW25" s="443"/>
      <c r="AX25" s="445"/>
      <c r="AY25" s="458" t="s">
        <v>178</v>
      </c>
      <c r="AZ25" s="459"/>
      <c r="BA25" s="459"/>
      <c r="BB25" s="459"/>
      <c r="BC25" s="459"/>
      <c r="BD25" s="459"/>
      <c r="BE25" s="459"/>
      <c r="BF25" s="459"/>
      <c r="BG25" s="459"/>
      <c r="BH25" s="459"/>
      <c r="BI25" s="459"/>
      <c r="BJ25" s="459"/>
      <c r="BK25" s="459"/>
      <c r="BL25" s="459"/>
      <c r="BM25" s="460"/>
      <c r="BN25" s="461">
        <v>61503</v>
      </c>
      <c r="BO25" s="462"/>
      <c r="BP25" s="462"/>
      <c r="BQ25" s="462"/>
      <c r="BR25" s="462"/>
      <c r="BS25" s="462"/>
      <c r="BT25" s="462"/>
      <c r="BU25" s="463"/>
      <c r="BV25" s="461">
        <v>25449</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x14ac:dyDescent="0.15">
      <c r="A26" s="187"/>
      <c r="B26" s="498"/>
      <c r="C26" s="499"/>
      <c r="D26" s="500"/>
      <c r="E26" s="439" t="s">
        <v>179</v>
      </c>
      <c r="F26" s="440"/>
      <c r="G26" s="440"/>
      <c r="H26" s="440"/>
      <c r="I26" s="440"/>
      <c r="J26" s="440"/>
      <c r="K26" s="441"/>
      <c r="L26" s="442">
        <v>1</v>
      </c>
      <c r="M26" s="443"/>
      <c r="N26" s="443"/>
      <c r="O26" s="443"/>
      <c r="P26" s="444"/>
      <c r="Q26" s="442">
        <v>5030</v>
      </c>
      <c r="R26" s="443"/>
      <c r="S26" s="443"/>
      <c r="T26" s="443"/>
      <c r="U26" s="443"/>
      <c r="V26" s="444"/>
      <c r="W26" s="508"/>
      <c r="X26" s="499"/>
      <c r="Y26" s="500"/>
      <c r="Z26" s="439" t="s">
        <v>180</v>
      </c>
      <c r="AA26" s="521"/>
      <c r="AB26" s="521"/>
      <c r="AC26" s="521"/>
      <c r="AD26" s="521"/>
      <c r="AE26" s="521"/>
      <c r="AF26" s="521"/>
      <c r="AG26" s="522"/>
      <c r="AH26" s="442" t="s">
        <v>176</v>
      </c>
      <c r="AI26" s="443"/>
      <c r="AJ26" s="443"/>
      <c r="AK26" s="443"/>
      <c r="AL26" s="444"/>
      <c r="AM26" s="442" t="s">
        <v>139</v>
      </c>
      <c r="AN26" s="443"/>
      <c r="AO26" s="443"/>
      <c r="AP26" s="443"/>
      <c r="AQ26" s="443"/>
      <c r="AR26" s="444"/>
      <c r="AS26" s="442" t="s">
        <v>176</v>
      </c>
      <c r="AT26" s="443"/>
      <c r="AU26" s="443"/>
      <c r="AV26" s="443"/>
      <c r="AW26" s="443"/>
      <c r="AX26" s="445"/>
      <c r="AY26" s="475" t="s">
        <v>181</v>
      </c>
      <c r="AZ26" s="476"/>
      <c r="BA26" s="476"/>
      <c r="BB26" s="476"/>
      <c r="BC26" s="476"/>
      <c r="BD26" s="476"/>
      <c r="BE26" s="476"/>
      <c r="BF26" s="476"/>
      <c r="BG26" s="476"/>
      <c r="BH26" s="476"/>
      <c r="BI26" s="476"/>
      <c r="BJ26" s="476"/>
      <c r="BK26" s="476"/>
      <c r="BL26" s="476"/>
      <c r="BM26" s="477"/>
      <c r="BN26" s="466" t="s">
        <v>176</v>
      </c>
      <c r="BO26" s="467"/>
      <c r="BP26" s="467"/>
      <c r="BQ26" s="467"/>
      <c r="BR26" s="467"/>
      <c r="BS26" s="467"/>
      <c r="BT26" s="467"/>
      <c r="BU26" s="468"/>
      <c r="BV26" s="466" t="s">
        <v>130</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x14ac:dyDescent="0.2">
      <c r="A27" s="187"/>
      <c r="B27" s="498"/>
      <c r="C27" s="499"/>
      <c r="D27" s="500"/>
      <c r="E27" s="439" t="s">
        <v>182</v>
      </c>
      <c r="F27" s="440"/>
      <c r="G27" s="440"/>
      <c r="H27" s="440"/>
      <c r="I27" s="440"/>
      <c r="J27" s="440"/>
      <c r="K27" s="441"/>
      <c r="L27" s="442">
        <v>1</v>
      </c>
      <c r="M27" s="443"/>
      <c r="N27" s="443"/>
      <c r="O27" s="443"/>
      <c r="P27" s="444"/>
      <c r="Q27" s="442">
        <v>2490</v>
      </c>
      <c r="R27" s="443"/>
      <c r="S27" s="443"/>
      <c r="T27" s="443"/>
      <c r="U27" s="443"/>
      <c r="V27" s="444"/>
      <c r="W27" s="508"/>
      <c r="X27" s="499"/>
      <c r="Y27" s="500"/>
      <c r="Z27" s="439" t="s">
        <v>183</v>
      </c>
      <c r="AA27" s="440"/>
      <c r="AB27" s="440"/>
      <c r="AC27" s="440"/>
      <c r="AD27" s="440"/>
      <c r="AE27" s="440"/>
      <c r="AF27" s="440"/>
      <c r="AG27" s="441"/>
      <c r="AH27" s="442" t="s">
        <v>130</v>
      </c>
      <c r="AI27" s="443"/>
      <c r="AJ27" s="443"/>
      <c r="AK27" s="443"/>
      <c r="AL27" s="444"/>
      <c r="AM27" s="442" t="s">
        <v>176</v>
      </c>
      <c r="AN27" s="443"/>
      <c r="AO27" s="443"/>
      <c r="AP27" s="443"/>
      <c r="AQ27" s="443"/>
      <c r="AR27" s="444"/>
      <c r="AS27" s="442" t="s">
        <v>176</v>
      </c>
      <c r="AT27" s="443"/>
      <c r="AU27" s="443"/>
      <c r="AV27" s="443"/>
      <c r="AW27" s="443"/>
      <c r="AX27" s="445"/>
      <c r="AY27" s="472" t="s">
        <v>184</v>
      </c>
      <c r="AZ27" s="473"/>
      <c r="BA27" s="473"/>
      <c r="BB27" s="473"/>
      <c r="BC27" s="473"/>
      <c r="BD27" s="473"/>
      <c r="BE27" s="473"/>
      <c r="BF27" s="473"/>
      <c r="BG27" s="473"/>
      <c r="BH27" s="473"/>
      <c r="BI27" s="473"/>
      <c r="BJ27" s="473"/>
      <c r="BK27" s="473"/>
      <c r="BL27" s="473"/>
      <c r="BM27" s="474"/>
      <c r="BN27" s="469">
        <v>10781</v>
      </c>
      <c r="BO27" s="470"/>
      <c r="BP27" s="470"/>
      <c r="BQ27" s="470"/>
      <c r="BR27" s="470"/>
      <c r="BS27" s="470"/>
      <c r="BT27" s="470"/>
      <c r="BU27" s="471"/>
      <c r="BV27" s="469">
        <v>10781</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x14ac:dyDescent="0.15">
      <c r="A28" s="187"/>
      <c r="B28" s="498"/>
      <c r="C28" s="499"/>
      <c r="D28" s="500"/>
      <c r="E28" s="439" t="s">
        <v>185</v>
      </c>
      <c r="F28" s="440"/>
      <c r="G28" s="440"/>
      <c r="H28" s="440"/>
      <c r="I28" s="440"/>
      <c r="J28" s="440"/>
      <c r="K28" s="441"/>
      <c r="L28" s="442">
        <v>1</v>
      </c>
      <c r="M28" s="443"/>
      <c r="N28" s="443"/>
      <c r="O28" s="443"/>
      <c r="P28" s="444"/>
      <c r="Q28" s="442">
        <v>1990</v>
      </c>
      <c r="R28" s="443"/>
      <c r="S28" s="443"/>
      <c r="T28" s="443"/>
      <c r="U28" s="443"/>
      <c r="V28" s="444"/>
      <c r="W28" s="508"/>
      <c r="X28" s="499"/>
      <c r="Y28" s="500"/>
      <c r="Z28" s="439" t="s">
        <v>186</v>
      </c>
      <c r="AA28" s="440"/>
      <c r="AB28" s="440"/>
      <c r="AC28" s="440"/>
      <c r="AD28" s="440"/>
      <c r="AE28" s="440"/>
      <c r="AF28" s="440"/>
      <c r="AG28" s="441"/>
      <c r="AH28" s="442" t="s">
        <v>176</v>
      </c>
      <c r="AI28" s="443"/>
      <c r="AJ28" s="443"/>
      <c r="AK28" s="443"/>
      <c r="AL28" s="444"/>
      <c r="AM28" s="442" t="s">
        <v>139</v>
      </c>
      <c r="AN28" s="443"/>
      <c r="AO28" s="443"/>
      <c r="AP28" s="443"/>
      <c r="AQ28" s="443"/>
      <c r="AR28" s="444"/>
      <c r="AS28" s="442" t="s">
        <v>176</v>
      </c>
      <c r="AT28" s="443"/>
      <c r="AU28" s="443"/>
      <c r="AV28" s="443"/>
      <c r="AW28" s="443"/>
      <c r="AX28" s="445"/>
      <c r="AY28" s="449" t="s">
        <v>187</v>
      </c>
      <c r="AZ28" s="450"/>
      <c r="BA28" s="450"/>
      <c r="BB28" s="451"/>
      <c r="BC28" s="458" t="s">
        <v>48</v>
      </c>
      <c r="BD28" s="459"/>
      <c r="BE28" s="459"/>
      <c r="BF28" s="459"/>
      <c r="BG28" s="459"/>
      <c r="BH28" s="459"/>
      <c r="BI28" s="459"/>
      <c r="BJ28" s="459"/>
      <c r="BK28" s="459"/>
      <c r="BL28" s="459"/>
      <c r="BM28" s="460"/>
      <c r="BN28" s="461">
        <v>300474</v>
      </c>
      <c r="BO28" s="462"/>
      <c r="BP28" s="462"/>
      <c r="BQ28" s="462"/>
      <c r="BR28" s="462"/>
      <c r="BS28" s="462"/>
      <c r="BT28" s="462"/>
      <c r="BU28" s="463"/>
      <c r="BV28" s="461">
        <v>284295</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x14ac:dyDescent="0.15">
      <c r="A29" s="187"/>
      <c r="B29" s="498"/>
      <c r="C29" s="499"/>
      <c r="D29" s="500"/>
      <c r="E29" s="439" t="s">
        <v>188</v>
      </c>
      <c r="F29" s="440"/>
      <c r="G29" s="440"/>
      <c r="H29" s="440"/>
      <c r="I29" s="440"/>
      <c r="J29" s="440"/>
      <c r="K29" s="441"/>
      <c r="L29" s="442">
        <v>8</v>
      </c>
      <c r="M29" s="443"/>
      <c r="N29" s="443"/>
      <c r="O29" s="443"/>
      <c r="P29" s="444"/>
      <c r="Q29" s="442">
        <v>1800</v>
      </c>
      <c r="R29" s="443"/>
      <c r="S29" s="443"/>
      <c r="T29" s="443"/>
      <c r="U29" s="443"/>
      <c r="V29" s="444"/>
      <c r="W29" s="509"/>
      <c r="X29" s="510"/>
      <c r="Y29" s="511"/>
      <c r="Z29" s="439" t="s">
        <v>189</v>
      </c>
      <c r="AA29" s="440"/>
      <c r="AB29" s="440"/>
      <c r="AC29" s="440"/>
      <c r="AD29" s="440"/>
      <c r="AE29" s="440"/>
      <c r="AF29" s="440"/>
      <c r="AG29" s="441"/>
      <c r="AH29" s="442">
        <v>66</v>
      </c>
      <c r="AI29" s="443"/>
      <c r="AJ29" s="443"/>
      <c r="AK29" s="443"/>
      <c r="AL29" s="444"/>
      <c r="AM29" s="442">
        <v>189816</v>
      </c>
      <c r="AN29" s="443"/>
      <c r="AO29" s="443"/>
      <c r="AP29" s="443"/>
      <c r="AQ29" s="443"/>
      <c r="AR29" s="444"/>
      <c r="AS29" s="442">
        <v>2876</v>
      </c>
      <c r="AT29" s="443"/>
      <c r="AU29" s="443"/>
      <c r="AV29" s="443"/>
      <c r="AW29" s="443"/>
      <c r="AX29" s="445"/>
      <c r="AY29" s="452"/>
      <c r="AZ29" s="453"/>
      <c r="BA29" s="453"/>
      <c r="BB29" s="454"/>
      <c r="BC29" s="446" t="s">
        <v>190</v>
      </c>
      <c r="BD29" s="447"/>
      <c r="BE29" s="447"/>
      <c r="BF29" s="447"/>
      <c r="BG29" s="447"/>
      <c r="BH29" s="447"/>
      <c r="BI29" s="447"/>
      <c r="BJ29" s="447"/>
      <c r="BK29" s="447"/>
      <c r="BL29" s="447"/>
      <c r="BM29" s="448"/>
      <c r="BN29" s="466">
        <v>318328</v>
      </c>
      <c r="BO29" s="467"/>
      <c r="BP29" s="467"/>
      <c r="BQ29" s="467"/>
      <c r="BR29" s="467"/>
      <c r="BS29" s="467"/>
      <c r="BT29" s="467"/>
      <c r="BU29" s="468"/>
      <c r="BV29" s="466">
        <v>239900</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x14ac:dyDescent="0.2">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191</v>
      </c>
      <c r="X30" s="519"/>
      <c r="Y30" s="519"/>
      <c r="Z30" s="519"/>
      <c r="AA30" s="519"/>
      <c r="AB30" s="519"/>
      <c r="AC30" s="519"/>
      <c r="AD30" s="519"/>
      <c r="AE30" s="519"/>
      <c r="AF30" s="519"/>
      <c r="AG30" s="520"/>
      <c r="AH30" s="430">
        <v>95.8</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50</v>
      </c>
      <c r="BD30" s="434"/>
      <c r="BE30" s="434"/>
      <c r="BF30" s="434"/>
      <c r="BG30" s="434"/>
      <c r="BH30" s="434"/>
      <c r="BI30" s="434"/>
      <c r="BJ30" s="434"/>
      <c r="BK30" s="434"/>
      <c r="BL30" s="434"/>
      <c r="BM30" s="435"/>
      <c r="BN30" s="469">
        <v>1095580</v>
      </c>
      <c r="BO30" s="470"/>
      <c r="BP30" s="470"/>
      <c r="BQ30" s="470"/>
      <c r="BR30" s="470"/>
      <c r="BS30" s="470"/>
      <c r="BT30" s="470"/>
      <c r="BU30" s="471"/>
      <c r="BV30" s="469">
        <v>1478850</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192</v>
      </c>
      <c r="D32" s="214"/>
      <c r="E32" s="214"/>
      <c r="F32" s="211"/>
      <c r="G32" s="211"/>
      <c r="H32" s="211"/>
      <c r="I32" s="211"/>
      <c r="J32" s="211"/>
      <c r="K32" s="211"/>
      <c r="L32" s="211"/>
      <c r="M32" s="211"/>
      <c r="N32" s="211"/>
      <c r="O32" s="211"/>
      <c r="P32" s="211"/>
      <c r="Q32" s="211"/>
      <c r="R32" s="211"/>
      <c r="S32" s="211"/>
      <c r="T32" s="211"/>
      <c r="U32" s="211" t="s">
        <v>193</v>
      </c>
      <c r="V32" s="211"/>
      <c r="W32" s="211"/>
      <c r="X32" s="211"/>
      <c r="Y32" s="211"/>
      <c r="Z32" s="211"/>
      <c r="AA32" s="211"/>
      <c r="AB32" s="211"/>
      <c r="AC32" s="211"/>
      <c r="AD32" s="211"/>
      <c r="AE32" s="211"/>
      <c r="AF32" s="211"/>
      <c r="AG32" s="211"/>
      <c r="AH32" s="211"/>
      <c r="AI32" s="211"/>
      <c r="AJ32" s="211"/>
      <c r="AK32" s="211"/>
      <c r="AL32" s="211"/>
      <c r="AM32" s="215" t="s">
        <v>194</v>
      </c>
      <c r="AN32" s="211"/>
      <c r="AO32" s="211"/>
      <c r="AP32" s="211"/>
      <c r="AQ32" s="211"/>
      <c r="AR32" s="211"/>
      <c r="AS32" s="215"/>
      <c r="AT32" s="215"/>
      <c r="AU32" s="215"/>
      <c r="AV32" s="215"/>
      <c r="AW32" s="215"/>
      <c r="AX32" s="215"/>
      <c r="AY32" s="215"/>
      <c r="AZ32" s="215"/>
      <c r="BA32" s="215"/>
      <c r="BB32" s="211"/>
      <c r="BC32" s="215"/>
      <c r="BD32" s="211"/>
      <c r="BE32" s="215" t="s">
        <v>195</v>
      </c>
      <c r="BF32" s="211"/>
      <c r="BG32" s="211"/>
      <c r="BH32" s="211"/>
      <c r="BI32" s="211"/>
      <c r="BJ32" s="215"/>
      <c r="BK32" s="215"/>
      <c r="BL32" s="215"/>
      <c r="BM32" s="215"/>
      <c r="BN32" s="215"/>
      <c r="BO32" s="215"/>
      <c r="BP32" s="215"/>
      <c r="BQ32" s="215"/>
      <c r="BR32" s="211"/>
      <c r="BS32" s="211"/>
      <c r="BT32" s="211"/>
      <c r="BU32" s="211"/>
      <c r="BV32" s="211"/>
      <c r="BW32" s="211" t="s">
        <v>196</v>
      </c>
      <c r="BX32" s="211"/>
      <c r="BY32" s="211"/>
      <c r="BZ32" s="211"/>
      <c r="CA32" s="211"/>
      <c r="CB32" s="215"/>
      <c r="CC32" s="215"/>
      <c r="CD32" s="215"/>
      <c r="CE32" s="215"/>
      <c r="CF32" s="215"/>
      <c r="CG32" s="215"/>
      <c r="CH32" s="215"/>
      <c r="CI32" s="215"/>
      <c r="CJ32" s="215"/>
      <c r="CK32" s="215"/>
      <c r="CL32" s="215"/>
      <c r="CM32" s="215"/>
      <c r="CN32" s="215"/>
      <c r="CO32" s="215" t="s">
        <v>197</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29" t="s">
        <v>198</v>
      </c>
      <c r="D33" s="429"/>
      <c r="E33" s="428" t="s">
        <v>199</v>
      </c>
      <c r="F33" s="428"/>
      <c r="G33" s="428"/>
      <c r="H33" s="428"/>
      <c r="I33" s="428"/>
      <c r="J33" s="428"/>
      <c r="K33" s="428"/>
      <c r="L33" s="428"/>
      <c r="M33" s="428"/>
      <c r="N33" s="428"/>
      <c r="O33" s="428"/>
      <c r="P33" s="428"/>
      <c r="Q33" s="428"/>
      <c r="R33" s="428"/>
      <c r="S33" s="428"/>
      <c r="T33" s="216"/>
      <c r="U33" s="429" t="s">
        <v>198</v>
      </c>
      <c r="V33" s="429"/>
      <c r="W33" s="428" t="s">
        <v>200</v>
      </c>
      <c r="X33" s="428"/>
      <c r="Y33" s="428"/>
      <c r="Z33" s="428"/>
      <c r="AA33" s="428"/>
      <c r="AB33" s="428"/>
      <c r="AC33" s="428"/>
      <c r="AD33" s="428"/>
      <c r="AE33" s="428"/>
      <c r="AF33" s="428"/>
      <c r="AG33" s="428"/>
      <c r="AH33" s="428"/>
      <c r="AI33" s="428"/>
      <c r="AJ33" s="428"/>
      <c r="AK33" s="428"/>
      <c r="AL33" s="216"/>
      <c r="AM33" s="429" t="s">
        <v>198</v>
      </c>
      <c r="AN33" s="429"/>
      <c r="AO33" s="428" t="s">
        <v>201</v>
      </c>
      <c r="AP33" s="428"/>
      <c r="AQ33" s="428"/>
      <c r="AR33" s="428"/>
      <c r="AS33" s="428"/>
      <c r="AT33" s="428"/>
      <c r="AU33" s="428"/>
      <c r="AV33" s="428"/>
      <c r="AW33" s="428"/>
      <c r="AX33" s="428"/>
      <c r="AY33" s="428"/>
      <c r="AZ33" s="428"/>
      <c r="BA33" s="428"/>
      <c r="BB33" s="428"/>
      <c r="BC33" s="428"/>
      <c r="BD33" s="217"/>
      <c r="BE33" s="428" t="s">
        <v>202</v>
      </c>
      <c r="BF33" s="428"/>
      <c r="BG33" s="428" t="s">
        <v>203</v>
      </c>
      <c r="BH33" s="428"/>
      <c r="BI33" s="428"/>
      <c r="BJ33" s="428"/>
      <c r="BK33" s="428"/>
      <c r="BL33" s="428"/>
      <c r="BM33" s="428"/>
      <c r="BN33" s="428"/>
      <c r="BO33" s="428"/>
      <c r="BP33" s="428"/>
      <c r="BQ33" s="428"/>
      <c r="BR33" s="428"/>
      <c r="BS33" s="428"/>
      <c r="BT33" s="428"/>
      <c r="BU33" s="428"/>
      <c r="BV33" s="217"/>
      <c r="BW33" s="429" t="s">
        <v>202</v>
      </c>
      <c r="BX33" s="429"/>
      <c r="BY33" s="428" t="s">
        <v>204</v>
      </c>
      <c r="BZ33" s="428"/>
      <c r="CA33" s="428"/>
      <c r="CB33" s="428"/>
      <c r="CC33" s="428"/>
      <c r="CD33" s="428"/>
      <c r="CE33" s="428"/>
      <c r="CF33" s="428"/>
      <c r="CG33" s="428"/>
      <c r="CH33" s="428"/>
      <c r="CI33" s="428"/>
      <c r="CJ33" s="428"/>
      <c r="CK33" s="428"/>
      <c r="CL33" s="428"/>
      <c r="CM33" s="428"/>
      <c r="CN33" s="216"/>
      <c r="CO33" s="429" t="s">
        <v>205</v>
      </c>
      <c r="CP33" s="429"/>
      <c r="CQ33" s="428" t="s">
        <v>206</v>
      </c>
      <c r="CR33" s="428"/>
      <c r="CS33" s="428"/>
      <c r="CT33" s="428"/>
      <c r="CU33" s="428"/>
      <c r="CV33" s="428"/>
      <c r="CW33" s="428"/>
      <c r="CX33" s="428"/>
      <c r="CY33" s="428"/>
      <c r="CZ33" s="428"/>
      <c r="DA33" s="428"/>
      <c r="DB33" s="428"/>
      <c r="DC33" s="428"/>
      <c r="DD33" s="428"/>
      <c r="DE33" s="428"/>
      <c r="DF33" s="216"/>
      <c r="DG33" s="427" t="s">
        <v>207</v>
      </c>
      <c r="DH33" s="427"/>
      <c r="DI33" s="218"/>
      <c r="DJ33" s="186"/>
      <c r="DK33" s="186"/>
      <c r="DL33" s="186"/>
      <c r="DM33" s="186"/>
      <c r="DN33" s="186"/>
      <c r="DO33" s="186"/>
    </row>
    <row r="34" spans="1:119" ht="32.25" customHeight="1" x14ac:dyDescent="0.15">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3</v>
      </c>
      <c r="V34" s="425"/>
      <c r="W34" s="424" t="str">
        <f>IF('各会計、関係団体の財政状況及び健全化判断比率'!B28="","",'各会計、関係団体の財政状況及び健全化判断比率'!B28)</f>
        <v>国民健康保険特別会計</v>
      </c>
      <c r="X34" s="424"/>
      <c r="Y34" s="424"/>
      <c r="Z34" s="424"/>
      <c r="AA34" s="424"/>
      <c r="AB34" s="424"/>
      <c r="AC34" s="424"/>
      <c r="AD34" s="424"/>
      <c r="AE34" s="424"/>
      <c r="AF34" s="424"/>
      <c r="AG34" s="424"/>
      <c r="AH34" s="424"/>
      <c r="AI34" s="424"/>
      <c r="AJ34" s="424"/>
      <c r="AK34" s="424"/>
      <c r="AL34" s="214"/>
      <c r="AM34" s="425" t="str">
        <f>IF(AO34="","",MAX(C34:D43,U34:V43)+1)</f>
        <v/>
      </c>
      <c r="AN34" s="425"/>
      <c r="AO34" s="424"/>
      <c r="AP34" s="424"/>
      <c r="AQ34" s="424"/>
      <c r="AR34" s="424"/>
      <c r="AS34" s="424"/>
      <c r="AT34" s="424"/>
      <c r="AU34" s="424"/>
      <c r="AV34" s="424"/>
      <c r="AW34" s="424"/>
      <c r="AX34" s="424"/>
      <c r="AY34" s="424"/>
      <c r="AZ34" s="424"/>
      <c r="BA34" s="424"/>
      <c r="BB34" s="424"/>
      <c r="BC34" s="424"/>
      <c r="BD34" s="214"/>
      <c r="BE34" s="425">
        <f>IF(BG34="","",MAX(C34:D43,U34:V43,AM34:AN43)+1)</f>
        <v>6</v>
      </c>
      <c r="BF34" s="425"/>
      <c r="BG34" s="424" t="str">
        <f>IF('各会計、関係団体の財政状況及び健全化判断比率'!B31="","",'各会計、関係団体の財政状況及び健全化判断比率'!B31)</f>
        <v>簡易水道特別会計</v>
      </c>
      <c r="BH34" s="424"/>
      <c r="BI34" s="424"/>
      <c r="BJ34" s="424"/>
      <c r="BK34" s="424"/>
      <c r="BL34" s="424"/>
      <c r="BM34" s="424"/>
      <c r="BN34" s="424"/>
      <c r="BO34" s="424"/>
      <c r="BP34" s="424"/>
      <c r="BQ34" s="424"/>
      <c r="BR34" s="424"/>
      <c r="BS34" s="424"/>
      <c r="BT34" s="424"/>
      <c r="BU34" s="424"/>
      <c r="BV34" s="214"/>
      <c r="BW34" s="425">
        <f>IF(BY34="","",MAX(C34:D43,U34:V43,AM34:AN43,BE34:BF43)+1)</f>
        <v>7</v>
      </c>
      <c r="BX34" s="425"/>
      <c r="BY34" s="424" t="str">
        <f>IF('各会計、関係団体の財政状況及び健全化判断比率'!B68="","",'各会計、関係団体の財政状況及び健全化判断比率'!B68)</f>
        <v>仁淀川下流衛生事務組合</v>
      </c>
      <c r="BZ34" s="424"/>
      <c r="CA34" s="424"/>
      <c r="CB34" s="424"/>
      <c r="CC34" s="424"/>
      <c r="CD34" s="424"/>
      <c r="CE34" s="424"/>
      <c r="CF34" s="424"/>
      <c r="CG34" s="424"/>
      <c r="CH34" s="424"/>
      <c r="CI34" s="424"/>
      <c r="CJ34" s="424"/>
      <c r="CK34" s="424"/>
      <c r="CL34" s="424"/>
      <c r="CM34" s="424"/>
      <c r="CN34" s="214"/>
      <c r="CO34" s="425" t="str">
        <f>IF(CQ34="","",MAX(C34:D43,U34:V43,AM34:AN43,BE34:BF43,BW34:BX43)+1)</f>
        <v/>
      </c>
      <c r="CP34" s="425"/>
      <c r="CQ34" s="424" t="str">
        <f>IF('各会計、関係団体の財政状況及び健全化判断比率'!BS7="","",'各会計、関係団体の財政状況及び健全化判断比率'!BS7)</f>
        <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
      </c>
      <c r="DH34" s="426"/>
      <c r="DI34" s="218"/>
      <c r="DJ34" s="186"/>
      <c r="DK34" s="186"/>
      <c r="DL34" s="186"/>
      <c r="DM34" s="186"/>
      <c r="DN34" s="186"/>
      <c r="DO34" s="186"/>
    </row>
    <row r="35" spans="1:119" ht="32.25" customHeight="1" x14ac:dyDescent="0.15">
      <c r="A35" s="187"/>
      <c r="B35" s="213"/>
      <c r="C35" s="425">
        <f>IF(E35="","",C34+1)</f>
        <v>2</v>
      </c>
      <c r="D35" s="425"/>
      <c r="E35" s="424" t="str">
        <f>IF('各会計、関係団体の財政状況及び健全化判断比率'!B8="","",'各会計、関係団体の財政状況及び健全化判断比率'!B8)</f>
        <v>住宅新築資金等特別会計</v>
      </c>
      <c r="F35" s="424"/>
      <c r="G35" s="424"/>
      <c r="H35" s="424"/>
      <c r="I35" s="424"/>
      <c r="J35" s="424"/>
      <c r="K35" s="424"/>
      <c r="L35" s="424"/>
      <c r="M35" s="424"/>
      <c r="N35" s="424"/>
      <c r="O35" s="424"/>
      <c r="P35" s="424"/>
      <c r="Q35" s="424"/>
      <c r="R35" s="424"/>
      <c r="S35" s="424"/>
      <c r="T35" s="214"/>
      <c r="U35" s="425">
        <f>IF(W35="","",U34+1)</f>
        <v>4</v>
      </c>
      <c r="V35" s="425"/>
      <c r="W35" s="424" t="str">
        <f>IF('各会計、関係団体の財政状況及び健全化判断比率'!B29="","",'各会計、関係団体の財政状況及び健全化判断比率'!B29)</f>
        <v>介護保険特別会計</v>
      </c>
      <c r="X35" s="424"/>
      <c r="Y35" s="424"/>
      <c r="Z35" s="424"/>
      <c r="AA35" s="424"/>
      <c r="AB35" s="424"/>
      <c r="AC35" s="424"/>
      <c r="AD35" s="424"/>
      <c r="AE35" s="424"/>
      <c r="AF35" s="424"/>
      <c r="AG35" s="424"/>
      <c r="AH35" s="424"/>
      <c r="AI35" s="424"/>
      <c r="AJ35" s="424"/>
      <c r="AK35" s="424"/>
      <c r="AL35" s="214"/>
      <c r="AM35" s="425" t="str">
        <f t="shared" ref="AM35:AM43" si="0">IF(AO35="","",AM34+1)</f>
        <v/>
      </c>
      <c r="AN35" s="425"/>
      <c r="AO35" s="424"/>
      <c r="AP35" s="424"/>
      <c r="AQ35" s="424"/>
      <c r="AR35" s="424"/>
      <c r="AS35" s="424"/>
      <c r="AT35" s="424"/>
      <c r="AU35" s="424"/>
      <c r="AV35" s="424"/>
      <c r="AW35" s="424"/>
      <c r="AX35" s="424"/>
      <c r="AY35" s="424"/>
      <c r="AZ35" s="424"/>
      <c r="BA35" s="424"/>
      <c r="BB35" s="424"/>
      <c r="BC35" s="424"/>
      <c r="BD35" s="214"/>
      <c r="BE35" s="425" t="str">
        <f t="shared" ref="BE35:BE43" si="1">IF(BG35="","",BE34+1)</f>
        <v/>
      </c>
      <c r="BF35" s="425"/>
      <c r="BG35" s="424"/>
      <c r="BH35" s="424"/>
      <c r="BI35" s="424"/>
      <c r="BJ35" s="424"/>
      <c r="BK35" s="424"/>
      <c r="BL35" s="424"/>
      <c r="BM35" s="424"/>
      <c r="BN35" s="424"/>
      <c r="BO35" s="424"/>
      <c r="BP35" s="424"/>
      <c r="BQ35" s="424"/>
      <c r="BR35" s="424"/>
      <c r="BS35" s="424"/>
      <c r="BT35" s="424"/>
      <c r="BU35" s="424"/>
      <c r="BV35" s="214"/>
      <c r="BW35" s="425">
        <f t="shared" ref="BW35:BW43" si="2">IF(BY35="","",BW34+1)</f>
        <v>8</v>
      </c>
      <c r="BX35" s="425"/>
      <c r="BY35" s="424" t="str">
        <f>IF('各会計、関係団体の財政状況及び健全化判断比率'!B69="","",'各会計、関係団体の財政状況及び健全化判断比率'!B69)</f>
        <v>日高村佐川町学校組合</v>
      </c>
      <c r="BZ35" s="424"/>
      <c r="CA35" s="424"/>
      <c r="CB35" s="424"/>
      <c r="CC35" s="424"/>
      <c r="CD35" s="424"/>
      <c r="CE35" s="424"/>
      <c r="CF35" s="424"/>
      <c r="CG35" s="424"/>
      <c r="CH35" s="424"/>
      <c r="CI35" s="424"/>
      <c r="CJ35" s="424"/>
      <c r="CK35" s="424"/>
      <c r="CL35" s="424"/>
      <c r="CM35" s="424"/>
      <c r="CN35" s="214"/>
      <c r="CO35" s="425" t="str">
        <f t="shared" ref="CO35:CO43" si="3">IF(CQ35="","",CO34+1)</f>
        <v/>
      </c>
      <c r="CP35" s="425"/>
      <c r="CQ35" s="424" t="str">
        <f>IF('各会計、関係団体の財政状況及び健全化判断比率'!BS8="","",'各会計、関係団体の財政状況及び健全化判断比率'!BS8)</f>
        <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x14ac:dyDescent="0.15">
      <c r="A36" s="187"/>
      <c r="B36" s="213"/>
      <c r="C36" s="425" t="str">
        <f>IF(E36="","",C35+1)</f>
        <v/>
      </c>
      <c r="D36" s="425"/>
      <c r="E36" s="424" t="str">
        <f>IF('各会計、関係団体の財政状況及び健全化判断比率'!B9="","",'各会計、関係団体の財政状況及び健全化判断比率'!B9)</f>
        <v/>
      </c>
      <c r="F36" s="424"/>
      <c r="G36" s="424"/>
      <c r="H36" s="424"/>
      <c r="I36" s="424"/>
      <c r="J36" s="424"/>
      <c r="K36" s="424"/>
      <c r="L36" s="424"/>
      <c r="M36" s="424"/>
      <c r="N36" s="424"/>
      <c r="O36" s="424"/>
      <c r="P36" s="424"/>
      <c r="Q36" s="424"/>
      <c r="R36" s="424"/>
      <c r="S36" s="424"/>
      <c r="T36" s="214"/>
      <c r="U36" s="425">
        <f t="shared" ref="U36:U43" si="4">IF(W36="","",U35+1)</f>
        <v>5</v>
      </c>
      <c r="V36" s="425"/>
      <c r="W36" s="424" t="str">
        <f>IF('各会計、関係団体の財政状況及び健全化判断比率'!B30="","",'各会計、関係団体の財政状況及び健全化判断比率'!B30)</f>
        <v>後期高齢者医療特別会計</v>
      </c>
      <c r="X36" s="424"/>
      <c r="Y36" s="424"/>
      <c r="Z36" s="424"/>
      <c r="AA36" s="424"/>
      <c r="AB36" s="424"/>
      <c r="AC36" s="424"/>
      <c r="AD36" s="424"/>
      <c r="AE36" s="424"/>
      <c r="AF36" s="424"/>
      <c r="AG36" s="424"/>
      <c r="AH36" s="424"/>
      <c r="AI36" s="424"/>
      <c r="AJ36" s="424"/>
      <c r="AK36" s="424"/>
      <c r="AL36" s="214"/>
      <c r="AM36" s="425" t="str">
        <f t="shared" si="0"/>
        <v/>
      </c>
      <c r="AN36" s="425"/>
      <c r="AO36" s="424"/>
      <c r="AP36" s="424"/>
      <c r="AQ36" s="424"/>
      <c r="AR36" s="424"/>
      <c r="AS36" s="424"/>
      <c r="AT36" s="424"/>
      <c r="AU36" s="424"/>
      <c r="AV36" s="424"/>
      <c r="AW36" s="424"/>
      <c r="AX36" s="424"/>
      <c r="AY36" s="424"/>
      <c r="AZ36" s="424"/>
      <c r="BA36" s="424"/>
      <c r="BB36" s="424"/>
      <c r="BC36" s="424"/>
      <c r="BD36" s="214"/>
      <c r="BE36" s="425" t="str">
        <f t="shared" si="1"/>
        <v/>
      </c>
      <c r="BF36" s="425"/>
      <c r="BG36" s="424"/>
      <c r="BH36" s="424"/>
      <c r="BI36" s="424"/>
      <c r="BJ36" s="424"/>
      <c r="BK36" s="424"/>
      <c r="BL36" s="424"/>
      <c r="BM36" s="424"/>
      <c r="BN36" s="424"/>
      <c r="BO36" s="424"/>
      <c r="BP36" s="424"/>
      <c r="BQ36" s="424"/>
      <c r="BR36" s="424"/>
      <c r="BS36" s="424"/>
      <c r="BT36" s="424"/>
      <c r="BU36" s="424"/>
      <c r="BV36" s="214"/>
      <c r="BW36" s="425">
        <f t="shared" si="2"/>
        <v>9</v>
      </c>
      <c r="BX36" s="425"/>
      <c r="BY36" s="424" t="str">
        <f>IF('各会計、関係団体の財政状況及び健全化判断比率'!B70="","",'各会計、関係団体の財政状況及び健全化判断比率'!B70)</f>
        <v>仁淀消防組合</v>
      </c>
      <c r="BZ36" s="424"/>
      <c r="CA36" s="424"/>
      <c r="CB36" s="424"/>
      <c r="CC36" s="424"/>
      <c r="CD36" s="424"/>
      <c r="CE36" s="424"/>
      <c r="CF36" s="424"/>
      <c r="CG36" s="424"/>
      <c r="CH36" s="424"/>
      <c r="CI36" s="424"/>
      <c r="CJ36" s="424"/>
      <c r="CK36" s="424"/>
      <c r="CL36" s="424"/>
      <c r="CM36" s="424"/>
      <c r="CN36" s="214"/>
      <c r="CO36" s="425" t="str">
        <f t="shared" si="3"/>
        <v/>
      </c>
      <c r="CP36" s="425"/>
      <c r="CQ36" s="424" t="str">
        <f>IF('各会計、関係団体の財政状況及び健全化判断比率'!BS9="","",'各会計、関係団体の財政状況及び健全化判断比率'!BS9)</f>
        <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x14ac:dyDescent="0.15">
      <c r="A37" s="187"/>
      <c r="B37" s="213"/>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4"/>
      <c r="U37" s="425" t="str">
        <f t="shared" si="4"/>
        <v/>
      </c>
      <c r="V37" s="425"/>
      <c r="W37" s="424"/>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t="str">
        <f t="shared" si="1"/>
        <v/>
      </c>
      <c r="BF37" s="425"/>
      <c r="BG37" s="424"/>
      <c r="BH37" s="424"/>
      <c r="BI37" s="424"/>
      <c r="BJ37" s="424"/>
      <c r="BK37" s="424"/>
      <c r="BL37" s="424"/>
      <c r="BM37" s="424"/>
      <c r="BN37" s="424"/>
      <c r="BO37" s="424"/>
      <c r="BP37" s="424"/>
      <c r="BQ37" s="424"/>
      <c r="BR37" s="424"/>
      <c r="BS37" s="424"/>
      <c r="BT37" s="424"/>
      <c r="BU37" s="424"/>
      <c r="BV37" s="214"/>
      <c r="BW37" s="425">
        <f t="shared" si="2"/>
        <v>10</v>
      </c>
      <c r="BX37" s="425"/>
      <c r="BY37" s="424" t="str">
        <f>IF('各会計、関係団体の財政状況及び健全化判断比率'!B71="","",'各会計、関係団体の財政状況及び健全化判断比率'!B71)</f>
        <v>高知県広域食肉センター事務組合</v>
      </c>
      <c r="BZ37" s="424"/>
      <c r="CA37" s="424"/>
      <c r="CB37" s="424"/>
      <c r="CC37" s="424"/>
      <c r="CD37" s="424"/>
      <c r="CE37" s="424"/>
      <c r="CF37" s="424"/>
      <c r="CG37" s="424"/>
      <c r="CH37" s="424"/>
      <c r="CI37" s="424"/>
      <c r="CJ37" s="424"/>
      <c r="CK37" s="424"/>
      <c r="CL37" s="424"/>
      <c r="CM37" s="424"/>
      <c r="CN37" s="214"/>
      <c r="CO37" s="425" t="str">
        <f t="shared" si="3"/>
        <v/>
      </c>
      <c r="CP37" s="425"/>
      <c r="CQ37" s="424" t="str">
        <f>IF('各会計、関係団体の財政状況及び健全化判断比率'!BS10="","",'各会計、関係団体の財政状況及び健全化判断比率'!BS10)</f>
        <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x14ac:dyDescent="0.15">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t="str">
        <f t="shared" si="4"/>
        <v/>
      </c>
      <c r="V38" s="425"/>
      <c r="W38" s="424"/>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f t="shared" si="2"/>
        <v>11</v>
      </c>
      <c r="BX38" s="425"/>
      <c r="BY38" s="424" t="str">
        <f>IF('各会計、関係団体の財政状況及び健全化判断比率'!B72="","",'各会計、関係団体の財政状況及び健全化判断比率'!B72)</f>
        <v>仁淀川広域市町村圏事務組合</v>
      </c>
      <c r="BZ38" s="424"/>
      <c r="CA38" s="424"/>
      <c r="CB38" s="424"/>
      <c r="CC38" s="424"/>
      <c r="CD38" s="424"/>
      <c r="CE38" s="424"/>
      <c r="CF38" s="424"/>
      <c r="CG38" s="424"/>
      <c r="CH38" s="424"/>
      <c r="CI38" s="424"/>
      <c r="CJ38" s="424"/>
      <c r="CK38" s="424"/>
      <c r="CL38" s="424"/>
      <c r="CM38" s="424"/>
      <c r="CN38" s="214"/>
      <c r="CO38" s="425" t="str">
        <f t="shared" si="3"/>
        <v/>
      </c>
      <c r="CP38" s="425"/>
      <c r="CQ38" s="424" t="str">
        <f>IF('各会計、関係団体の財政状況及び健全化判断比率'!BS11="","",'各会計、関係団体の財政状況及び健全化判断比率'!BS11)</f>
        <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x14ac:dyDescent="0.15">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f t="shared" si="2"/>
        <v>12</v>
      </c>
      <c r="BX39" s="425"/>
      <c r="BY39" s="424" t="str">
        <f>IF('各会計、関係団体の財政状況及び健全化判断比率'!B73="","",'各会計、関係団体の財政状況及び健全化判断比率'!B73)</f>
        <v>高知県中央西部焼却処理事務組合</v>
      </c>
      <c r="BZ39" s="424"/>
      <c r="CA39" s="424"/>
      <c r="CB39" s="424"/>
      <c r="CC39" s="424"/>
      <c r="CD39" s="424"/>
      <c r="CE39" s="424"/>
      <c r="CF39" s="424"/>
      <c r="CG39" s="424"/>
      <c r="CH39" s="424"/>
      <c r="CI39" s="424"/>
      <c r="CJ39" s="424"/>
      <c r="CK39" s="424"/>
      <c r="CL39" s="424"/>
      <c r="CM39" s="424"/>
      <c r="CN39" s="214"/>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x14ac:dyDescent="0.15">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f t="shared" si="2"/>
        <v>13</v>
      </c>
      <c r="BX40" s="425"/>
      <c r="BY40" s="424" t="str">
        <f>IF('各会計、関係団体の財政状況及び健全化判断比率'!B74="","",'各会計、関係団体の財政状況及び健全化判断比率'!B74)</f>
        <v>こうち人づくり広域連合</v>
      </c>
      <c r="BZ40" s="424"/>
      <c r="CA40" s="424"/>
      <c r="CB40" s="424"/>
      <c r="CC40" s="424"/>
      <c r="CD40" s="424"/>
      <c r="CE40" s="424"/>
      <c r="CF40" s="424"/>
      <c r="CG40" s="424"/>
      <c r="CH40" s="424"/>
      <c r="CI40" s="424"/>
      <c r="CJ40" s="424"/>
      <c r="CK40" s="424"/>
      <c r="CL40" s="424"/>
      <c r="CM40" s="424"/>
      <c r="CN40" s="214"/>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x14ac:dyDescent="0.15">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f t="shared" si="2"/>
        <v>14</v>
      </c>
      <c r="BX41" s="425"/>
      <c r="BY41" s="424" t="str">
        <f>IF('各会計、関係団体の財政状況及び健全化判断比率'!B75="","",'各会計、関係団体の財政状況及び健全化判断比率'!B75)</f>
        <v>高知県市町村総合事務組合(一般)</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x14ac:dyDescent="0.15">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f t="shared" si="2"/>
        <v>15</v>
      </c>
      <c r="BX42" s="425"/>
      <c r="BY42" s="424" t="str">
        <f>IF('各会計、関係団体の財政状況及び健全化判断比率'!B76="","",'各会計、関係団体の財政状況及び健全化判断比率'!B76)</f>
        <v>高知県市町村総合事務組合(災害)</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x14ac:dyDescent="0.15">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f t="shared" si="2"/>
        <v>16</v>
      </c>
      <c r="BX43" s="425"/>
      <c r="BY43" s="424" t="str">
        <f>IF('各会計、関係団体の財政状況及び健全化判断比率'!B77="","",'各会計、関係団体の財政状況及び健全化判断比率'!B77)</f>
        <v>高知県後期高齢者医療広域連合(一般)</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208</v>
      </c>
      <c r="C46" s="186"/>
      <c r="D46" s="186"/>
      <c r="E46" s="186" t="s">
        <v>209</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210</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211</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212</v>
      </c>
    </row>
    <row r="50" spans="5:5" x14ac:dyDescent="0.15">
      <c r="E50" s="188" t="s">
        <v>213</v>
      </c>
    </row>
    <row r="51" spans="5:5" x14ac:dyDescent="0.15">
      <c r="E51" s="188" t="s">
        <v>214</v>
      </c>
    </row>
    <row r="52" spans="5:5" x14ac:dyDescent="0.15">
      <c r="E52" s="188" t="s">
        <v>215</v>
      </c>
    </row>
    <row r="53" spans="5:5" x14ac:dyDescent="0.15"/>
    <row r="54" spans="5:5" x14ac:dyDescent="0.15"/>
    <row r="55" spans="5:5" x14ac:dyDescent="0.15"/>
    <row r="56" spans="5:5" x14ac:dyDescent="0.15"/>
  </sheetData>
  <sheetProtection algorithmName="SHA-512" hashValue="mibbz4TohVs3EV26GW21V5euK5s+iOlPGuqKfG0PppXOAxJNzuQxFrNQoVNBZkz3BZFm/Dyx4rJ0W+bZphZFJw==" saltValue="NO7CM9szEAwSuIDMQ6Wqf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216</v>
      </c>
      <c r="DI1" s="798"/>
      <c r="DJ1" s="798"/>
      <c r="DK1" s="798"/>
      <c r="DL1" s="798"/>
      <c r="DM1" s="798"/>
      <c r="DN1" s="799"/>
      <c r="DO1" s="226"/>
      <c r="DP1" s="797" t="s">
        <v>217</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x14ac:dyDescent="0.15">
      <c r="B2" s="227" t="s">
        <v>218</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39" t="s">
        <v>219</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220</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221</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x14ac:dyDescent="0.15">
      <c r="B4" s="739" t="s">
        <v>1</v>
      </c>
      <c r="C4" s="740"/>
      <c r="D4" s="740"/>
      <c r="E4" s="740"/>
      <c r="F4" s="740"/>
      <c r="G4" s="740"/>
      <c r="H4" s="740"/>
      <c r="I4" s="740"/>
      <c r="J4" s="740"/>
      <c r="K4" s="740"/>
      <c r="L4" s="740"/>
      <c r="M4" s="740"/>
      <c r="N4" s="740"/>
      <c r="O4" s="740"/>
      <c r="P4" s="740"/>
      <c r="Q4" s="741"/>
      <c r="R4" s="739" t="s">
        <v>222</v>
      </c>
      <c r="S4" s="740"/>
      <c r="T4" s="740"/>
      <c r="U4" s="740"/>
      <c r="V4" s="740"/>
      <c r="W4" s="740"/>
      <c r="X4" s="740"/>
      <c r="Y4" s="741"/>
      <c r="Z4" s="739" t="s">
        <v>223</v>
      </c>
      <c r="AA4" s="740"/>
      <c r="AB4" s="740"/>
      <c r="AC4" s="741"/>
      <c r="AD4" s="739" t="s">
        <v>224</v>
      </c>
      <c r="AE4" s="740"/>
      <c r="AF4" s="740"/>
      <c r="AG4" s="740"/>
      <c r="AH4" s="740"/>
      <c r="AI4" s="740"/>
      <c r="AJ4" s="740"/>
      <c r="AK4" s="741"/>
      <c r="AL4" s="739" t="s">
        <v>223</v>
      </c>
      <c r="AM4" s="740"/>
      <c r="AN4" s="740"/>
      <c r="AO4" s="741"/>
      <c r="AP4" s="800" t="s">
        <v>225</v>
      </c>
      <c r="AQ4" s="800"/>
      <c r="AR4" s="800"/>
      <c r="AS4" s="800"/>
      <c r="AT4" s="800"/>
      <c r="AU4" s="800"/>
      <c r="AV4" s="800"/>
      <c r="AW4" s="800"/>
      <c r="AX4" s="800"/>
      <c r="AY4" s="800"/>
      <c r="AZ4" s="800"/>
      <c r="BA4" s="800"/>
      <c r="BB4" s="800"/>
      <c r="BC4" s="800"/>
      <c r="BD4" s="800"/>
      <c r="BE4" s="800"/>
      <c r="BF4" s="800"/>
      <c r="BG4" s="800" t="s">
        <v>226</v>
      </c>
      <c r="BH4" s="800"/>
      <c r="BI4" s="800"/>
      <c r="BJ4" s="800"/>
      <c r="BK4" s="800"/>
      <c r="BL4" s="800"/>
      <c r="BM4" s="800"/>
      <c r="BN4" s="800"/>
      <c r="BO4" s="800" t="s">
        <v>223</v>
      </c>
      <c r="BP4" s="800"/>
      <c r="BQ4" s="800"/>
      <c r="BR4" s="800"/>
      <c r="BS4" s="800" t="s">
        <v>227</v>
      </c>
      <c r="BT4" s="800"/>
      <c r="BU4" s="800"/>
      <c r="BV4" s="800"/>
      <c r="BW4" s="800"/>
      <c r="BX4" s="800"/>
      <c r="BY4" s="800"/>
      <c r="BZ4" s="800"/>
      <c r="CA4" s="800"/>
      <c r="CB4" s="800"/>
      <c r="CD4" s="782" t="s">
        <v>228</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x14ac:dyDescent="0.15">
      <c r="B5" s="744" t="s">
        <v>229</v>
      </c>
      <c r="C5" s="745"/>
      <c r="D5" s="745"/>
      <c r="E5" s="745"/>
      <c r="F5" s="745"/>
      <c r="G5" s="745"/>
      <c r="H5" s="745"/>
      <c r="I5" s="745"/>
      <c r="J5" s="745"/>
      <c r="K5" s="745"/>
      <c r="L5" s="745"/>
      <c r="M5" s="745"/>
      <c r="N5" s="745"/>
      <c r="O5" s="745"/>
      <c r="P5" s="745"/>
      <c r="Q5" s="746"/>
      <c r="R5" s="733">
        <v>522157</v>
      </c>
      <c r="S5" s="734"/>
      <c r="T5" s="734"/>
      <c r="U5" s="734"/>
      <c r="V5" s="734"/>
      <c r="W5" s="734"/>
      <c r="X5" s="734"/>
      <c r="Y5" s="777"/>
      <c r="Z5" s="795">
        <v>10.5</v>
      </c>
      <c r="AA5" s="795"/>
      <c r="AB5" s="795"/>
      <c r="AC5" s="795"/>
      <c r="AD5" s="796">
        <v>522157</v>
      </c>
      <c r="AE5" s="796"/>
      <c r="AF5" s="796"/>
      <c r="AG5" s="796"/>
      <c r="AH5" s="796"/>
      <c r="AI5" s="796"/>
      <c r="AJ5" s="796"/>
      <c r="AK5" s="796"/>
      <c r="AL5" s="778">
        <v>26.6</v>
      </c>
      <c r="AM5" s="749"/>
      <c r="AN5" s="749"/>
      <c r="AO5" s="779"/>
      <c r="AP5" s="744" t="s">
        <v>230</v>
      </c>
      <c r="AQ5" s="745"/>
      <c r="AR5" s="745"/>
      <c r="AS5" s="745"/>
      <c r="AT5" s="745"/>
      <c r="AU5" s="745"/>
      <c r="AV5" s="745"/>
      <c r="AW5" s="745"/>
      <c r="AX5" s="745"/>
      <c r="AY5" s="745"/>
      <c r="AZ5" s="745"/>
      <c r="BA5" s="745"/>
      <c r="BB5" s="745"/>
      <c r="BC5" s="745"/>
      <c r="BD5" s="745"/>
      <c r="BE5" s="745"/>
      <c r="BF5" s="746"/>
      <c r="BG5" s="678">
        <v>522157</v>
      </c>
      <c r="BH5" s="679"/>
      <c r="BI5" s="679"/>
      <c r="BJ5" s="679"/>
      <c r="BK5" s="679"/>
      <c r="BL5" s="679"/>
      <c r="BM5" s="679"/>
      <c r="BN5" s="680"/>
      <c r="BO5" s="715">
        <v>100</v>
      </c>
      <c r="BP5" s="715"/>
      <c r="BQ5" s="715"/>
      <c r="BR5" s="715"/>
      <c r="BS5" s="716">
        <v>1925</v>
      </c>
      <c r="BT5" s="716"/>
      <c r="BU5" s="716"/>
      <c r="BV5" s="716"/>
      <c r="BW5" s="716"/>
      <c r="BX5" s="716"/>
      <c r="BY5" s="716"/>
      <c r="BZ5" s="716"/>
      <c r="CA5" s="716"/>
      <c r="CB5" s="775"/>
      <c r="CD5" s="782" t="s">
        <v>225</v>
      </c>
      <c r="CE5" s="783"/>
      <c r="CF5" s="783"/>
      <c r="CG5" s="783"/>
      <c r="CH5" s="783"/>
      <c r="CI5" s="783"/>
      <c r="CJ5" s="783"/>
      <c r="CK5" s="783"/>
      <c r="CL5" s="783"/>
      <c r="CM5" s="783"/>
      <c r="CN5" s="783"/>
      <c r="CO5" s="783"/>
      <c r="CP5" s="783"/>
      <c r="CQ5" s="784"/>
      <c r="CR5" s="782" t="s">
        <v>231</v>
      </c>
      <c r="CS5" s="783"/>
      <c r="CT5" s="783"/>
      <c r="CU5" s="783"/>
      <c r="CV5" s="783"/>
      <c r="CW5" s="783"/>
      <c r="CX5" s="783"/>
      <c r="CY5" s="784"/>
      <c r="CZ5" s="782" t="s">
        <v>223</v>
      </c>
      <c r="DA5" s="783"/>
      <c r="DB5" s="783"/>
      <c r="DC5" s="784"/>
      <c r="DD5" s="782" t="s">
        <v>232</v>
      </c>
      <c r="DE5" s="783"/>
      <c r="DF5" s="783"/>
      <c r="DG5" s="783"/>
      <c r="DH5" s="783"/>
      <c r="DI5" s="783"/>
      <c r="DJ5" s="783"/>
      <c r="DK5" s="783"/>
      <c r="DL5" s="783"/>
      <c r="DM5" s="783"/>
      <c r="DN5" s="783"/>
      <c r="DO5" s="783"/>
      <c r="DP5" s="784"/>
      <c r="DQ5" s="782" t="s">
        <v>233</v>
      </c>
      <c r="DR5" s="783"/>
      <c r="DS5" s="783"/>
      <c r="DT5" s="783"/>
      <c r="DU5" s="783"/>
      <c r="DV5" s="783"/>
      <c r="DW5" s="783"/>
      <c r="DX5" s="783"/>
      <c r="DY5" s="783"/>
      <c r="DZ5" s="783"/>
      <c r="EA5" s="783"/>
      <c r="EB5" s="783"/>
      <c r="EC5" s="784"/>
    </row>
    <row r="6" spans="2:143" ht="11.25" customHeight="1" x14ac:dyDescent="0.15">
      <c r="B6" s="675" t="s">
        <v>234</v>
      </c>
      <c r="C6" s="676"/>
      <c r="D6" s="676"/>
      <c r="E6" s="676"/>
      <c r="F6" s="676"/>
      <c r="G6" s="676"/>
      <c r="H6" s="676"/>
      <c r="I6" s="676"/>
      <c r="J6" s="676"/>
      <c r="K6" s="676"/>
      <c r="L6" s="676"/>
      <c r="M6" s="676"/>
      <c r="N6" s="676"/>
      <c r="O6" s="676"/>
      <c r="P6" s="676"/>
      <c r="Q6" s="677"/>
      <c r="R6" s="678">
        <v>31411</v>
      </c>
      <c r="S6" s="679"/>
      <c r="T6" s="679"/>
      <c r="U6" s="679"/>
      <c r="V6" s="679"/>
      <c r="W6" s="679"/>
      <c r="X6" s="679"/>
      <c r="Y6" s="680"/>
      <c r="Z6" s="715">
        <v>0.6</v>
      </c>
      <c r="AA6" s="715"/>
      <c r="AB6" s="715"/>
      <c r="AC6" s="715"/>
      <c r="AD6" s="716">
        <v>31411</v>
      </c>
      <c r="AE6" s="716"/>
      <c r="AF6" s="716"/>
      <c r="AG6" s="716"/>
      <c r="AH6" s="716"/>
      <c r="AI6" s="716"/>
      <c r="AJ6" s="716"/>
      <c r="AK6" s="716"/>
      <c r="AL6" s="681">
        <v>1.6</v>
      </c>
      <c r="AM6" s="682"/>
      <c r="AN6" s="682"/>
      <c r="AO6" s="717"/>
      <c r="AP6" s="675" t="s">
        <v>235</v>
      </c>
      <c r="AQ6" s="676"/>
      <c r="AR6" s="676"/>
      <c r="AS6" s="676"/>
      <c r="AT6" s="676"/>
      <c r="AU6" s="676"/>
      <c r="AV6" s="676"/>
      <c r="AW6" s="676"/>
      <c r="AX6" s="676"/>
      <c r="AY6" s="676"/>
      <c r="AZ6" s="676"/>
      <c r="BA6" s="676"/>
      <c r="BB6" s="676"/>
      <c r="BC6" s="676"/>
      <c r="BD6" s="676"/>
      <c r="BE6" s="676"/>
      <c r="BF6" s="677"/>
      <c r="BG6" s="678">
        <v>522157</v>
      </c>
      <c r="BH6" s="679"/>
      <c r="BI6" s="679"/>
      <c r="BJ6" s="679"/>
      <c r="BK6" s="679"/>
      <c r="BL6" s="679"/>
      <c r="BM6" s="679"/>
      <c r="BN6" s="680"/>
      <c r="BO6" s="715">
        <v>100</v>
      </c>
      <c r="BP6" s="715"/>
      <c r="BQ6" s="715"/>
      <c r="BR6" s="715"/>
      <c r="BS6" s="716">
        <v>1925</v>
      </c>
      <c r="BT6" s="716"/>
      <c r="BU6" s="716"/>
      <c r="BV6" s="716"/>
      <c r="BW6" s="716"/>
      <c r="BX6" s="716"/>
      <c r="BY6" s="716"/>
      <c r="BZ6" s="716"/>
      <c r="CA6" s="716"/>
      <c r="CB6" s="775"/>
      <c r="CD6" s="736" t="s">
        <v>236</v>
      </c>
      <c r="CE6" s="737"/>
      <c r="CF6" s="737"/>
      <c r="CG6" s="737"/>
      <c r="CH6" s="737"/>
      <c r="CI6" s="737"/>
      <c r="CJ6" s="737"/>
      <c r="CK6" s="737"/>
      <c r="CL6" s="737"/>
      <c r="CM6" s="737"/>
      <c r="CN6" s="737"/>
      <c r="CO6" s="737"/>
      <c r="CP6" s="737"/>
      <c r="CQ6" s="738"/>
      <c r="CR6" s="678">
        <v>58003</v>
      </c>
      <c r="CS6" s="679"/>
      <c r="CT6" s="679"/>
      <c r="CU6" s="679"/>
      <c r="CV6" s="679"/>
      <c r="CW6" s="679"/>
      <c r="CX6" s="679"/>
      <c r="CY6" s="680"/>
      <c r="CZ6" s="778">
        <v>1.3</v>
      </c>
      <c r="DA6" s="749"/>
      <c r="DB6" s="749"/>
      <c r="DC6" s="781"/>
      <c r="DD6" s="684" t="s">
        <v>176</v>
      </c>
      <c r="DE6" s="679"/>
      <c r="DF6" s="679"/>
      <c r="DG6" s="679"/>
      <c r="DH6" s="679"/>
      <c r="DI6" s="679"/>
      <c r="DJ6" s="679"/>
      <c r="DK6" s="679"/>
      <c r="DL6" s="679"/>
      <c r="DM6" s="679"/>
      <c r="DN6" s="679"/>
      <c r="DO6" s="679"/>
      <c r="DP6" s="680"/>
      <c r="DQ6" s="684">
        <v>57948</v>
      </c>
      <c r="DR6" s="679"/>
      <c r="DS6" s="679"/>
      <c r="DT6" s="679"/>
      <c r="DU6" s="679"/>
      <c r="DV6" s="679"/>
      <c r="DW6" s="679"/>
      <c r="DX6" s="679"/>
      <c r="DY6" s="679"/>
      <c r="DZ6" s="679"/>
      <c r="EA6" s="679"/>
      <c r="EB6" s="679"/>
      <c r="EC6" s="722"/>
    </row>
    <row r="7" spans="2:143" ht="11.25" customHeight="1" x14ac:dyDescent="0.15">
      <c r="B7" s="675" t="s">
        <v>237</v>
      </c>
      <c r="C7" s="676"/>
      <c r="D7" s="676"/>
      <c r="E7" s="676"/>
      <c r="F7" s="676"/>
      <c r="G7" s="676"/>
      <c r="H7" s="676"/>
      <c r="I7" s="676"/>
      <c r="J7" s="676"/>
      <c r="K7" s="676"/>
      <c r="L7" s="676"/>
      <c r="M7" s="676"/>
      <c r="N7" s="676"/>
      <c r="O7" s="676"/>
      <c r="P7" s="676"/>
      <c r="Q7" s="677"/>
      <c r="R7" s="678">
        <v>683</v>
      </c>
      <c r="S7" s="679"/>
      <c r="T7" s="679"/>
      <c r="U7" s="679"/>
      <c r="V7" s="679"/>
      <c r="W7" s="679"/>
      <c r="X7" s="679"/>
      <c r="Y7" s="680"/>
      <c r="Z7" s="715">
        <v>0</v>
      </c>
      <c r="AA7" s="715"/>
      <c r="AB7" s="715"/>
      <c r="AC7" s="715"/>
      <c r="AD7" s="716">
        <v>683</v>
      </c>
      <c r="AE7" s="716"/>
      <c r="AF7" s="716"/>
      <c r="AG7" s="716"/>
      <c r="AH7" s="716"/>
      <c r="AI7" s="716"/>
      <c r="AJ7" s="716"/>
      <c r="AK7" s="716"/>
      <c r="AL7" s="681">
        <v>0</v>
      </c>
      <c r="AM7" s="682"/>
      <c r="AN7" s="682"/>
      <c r="AO7" s="717"/>
      <c r="AP7" s="675" t="s">
        <v>238</v>
      </c>
      <c r="AQ7" s="676"/>
      <c r="AR7" s="676"/>
      <c r="AS7" s="676"/>
      <c r="AT7" s="676"/>
      <c r="AU7" s="676"/>
      <c r="AV7" s="676"/>
      <c r="AW7" s="676"/>
      <c r="AX7" s="676"/>
      <c r="AY7" s="676"/>
      <c r="AZ7" s="676"/>
      <c r="BA7" s="676"/>
      <c r="BB7" s="676"/>
      <c r="BC7" s="676"/>
      <c r="BD7" s="676"/>
      <c r="BE7" s="676"/>
      <c r="BF7" s="677"/>
      <c r="BG7" s="678">
        <v>177002</v>
      </c>
      <c r="BH7" s="679"/>
      <c r="BI7" s="679"/>
      <c r="BJ7" s="679"/>
      <c r="BK7" s="679"/>
      <c r="BL7" s="679"/>
      <c r="BM7" s="679"/>
      <c r="BN7" s="680"/>
      <c r="BO7" s="715">
        <v>33.9</v>
      </c>
      <c r="BP7" s="715"/>
      <c r="BQ7" s="715"/>
      <c r="BR7" s="715"/>
      <c r="BS7" s="716">
        <v>1925</v>
      </c>
      <c r="BT7" s="716"/>
      <c r="BU7" s="716"/>
      <c r="BV7" s="716"/>
      <c r="BW7" s="716"/>
      <c r="BX7" s="716"/>
      <c r="BY7" s="716"/>
      <c r="BZ7" s="716"/>
      <c r="CA7" s="716"/>
      <c r="CB7" s="775"/>
      <c r="CD7" s="711" t="s">
        <v>239</v>
      </c>
      <c r="CE7" s="712"/>
      <c r="CF7" s="712"/>
      <c r="CG7" s="712"/>
      <c r="CH7" s="712"/>
      <c r="CI7" s="712"/>
      <c r="CJ7" s="712"/>
      <c r="CK7" s="712"/>
      <c r="CL7" s="712"/>
      <c r="CM7" s="712"/>
      <c r="CN7" s="712"/>
      <c r="CO7" s="712"/>
      <c r="CP7" s="712"/>
      <c r="CQ7" s="713"/>
      <c r="CR7" s="678">
        <v>1434002</v>
      </c>
      <c r="CS7" s="679"/>
      <c r="CT7" s="679"/>
      <c r="CU7" s="679"/>
      <c r="CV7" s="679"/>
      <c r="CW7" s="679"/>
      <c r="CX7" s="679"/>
      <c r="CY7" s="680"/>
      <c r="CZ7" s="715">
        <v>31.2</v>
      </c>
      <c r="DA7" s="715"/>
      <c r="DB7" s="715"/>
      <c r="DC7" s="715"/>
      <c r="DD7" s="684">
        <v>730280</v>
      </c>
      <c r="DE7" s="679"/>
      <c r="DF7" s="679"/>
      <c r="DG7" s="679"/>
      <c r="DH7" s="679"/>
      <c r="DI7" s="679"/>
      <c r="DJ7" s="679"/>
      <c r="DK7" s="679"/>
      <c r="DL7" s="679"/>
      <c r="DM7" s="679"/>
      <c r="DN7" s="679"/>
      <c r="DO7" s="679"/>
      <c r="DP7" s="680"/>
      <c r="DQ7" s="684">
        <v>666853</v>
      </c>
      <c r="DR7" s="679"/>
      <c r="DS7" s="679"/>
      <c r="DT7" s="679"/>
      <c r="DU7" s="679"/>
      <c r="DV7" s="679"/>
      <c r="DW7" s="679"/>
      <c r="DX7" s="679"/>
      <c r="DY7" s="679"/>
      <c r="DZ7" s="679"/>
      <c r="EA7" s="679"/>
      <c r="EB7" s="679"/>
      <c r="EC7" s="722"/>
    </row>
    <row r="8" spans="2:143" ht="11.25" customHeight="1" x14ac:dyDescent="0.15">
      <c r="B8" s="675" t="s">
        <v>240</v>
      </c>
      <c r="C8" s="676"/>
      <c r="D8" s="676"/>
      <c r="E8" s="676"/>
      <c r="F8" s="676"/>
      <c r="G8" s="676"/>
      <c r="H8" s="676"/>
      <c r="I8" s="676"/>
      <c r="J8" s="676"/>
      <c r="K8" s="676"/>
      <c r="L8" s="676"/>
      <c r="M8" s="676"/>
      <c r="N8" s="676"/>
      <c r="O8" s="676"/>
      <c r="P8" s="676"/>
      <c r="Q8" s="677"/>
      <c r="R8" s="678">
        <v>1529</v>
      </c>
      <c r="S8" s="679"/>
      <c r="T8" s="679"/>
      <c r="U8" s="679"/>
      <c r="V8" s="679"/>
      <c r="W8" s="679"/>
      <c r="X8" s="679"/>
      <c r="Y8" s="680"/>
      <c r="Z8" s="715">
        <v>0</v>
      </c>
      <c r="AA8" s="715"/>
      <c r="AB8" s="715"/>
      <c r="AC8" s="715"/>
      <c r="AD8" s="716">
        <v>1529</v>
      </c>
      <c r="AE8" s="716"/>
      <c r="AF8" s="716"/>
      <c r="AG8" s="716"/>
      <c r="AH8" s="716"/>
      <c r="AI8" s="716"/>
      <c r="AJ8" s="716"/>
      <c r="AK8" s="716"/>
      <c r="AL8" s="681">
        <v>0.1</v>
      </c>
      <c r="AM8" s="682"/>
      <c r="AN8" s="682"/>
      <c r="AO8" s="717"/>
      <c r="AP8" s="675" t="s">
        <v>241</v>
      </c>
      <c r="AQ8" s="676"/>
      <c r="AR8" s="676"/>
      <c r="AS8" s="676"/>
      <c r="AT8" s="676"/>
      <c r="AU8" s="676"/>
      <c r="AV8" s="676"/>
      <c r="AW8" s="676"/>
      <c r="AX8" s="676"/>
      <c r="AY8" s="676"/>
      <c r="AZ8" s="676"/>
      <c r="BA8" s="676"/>
      <c r="BB8" s="676"/>
      <c r="BC8" s="676"/>
      <c r="BD8" s="676"/>
      <c r="BE8" s="676"/>
      <c r="BF8" s="677"/>
      <c r="BG8" s="678">
        <v>8158</v>
      </c>
      <c r="BH8" s="679"/>
      <c r="BI8" s="679"/>
      <c r="BJ8" s="679"/>
      <c r="BK8" s="679"/>
      <c r="BL8" s="679"/>
      <c r="BM8" s="679"/>
      <c r="BN8" s="680"/>
      <c r="BO8" s="715">
        <v>1.6</v>
      </c>
      <c r="BP8" s="715"/>
      <c r="BQ8" s="715"/>
      <c r="BR8" s="715"/>
      <c r="BS8" s="684" t="s">
        <v>176</v>
      </c>
      <c r="BT8" s="679"/>
      <c r="BU8" s="679"/>
      <c r="BV8" s="679"/>
      <c r="BW8" s="679"/>
      <c r="BX8" s="679"/>
      <c r="BY8" s="679"/>
      <c r="BZ8" s="679"/>
      <c r="CA8" s="679"/>
      <c r="CB8" s="722"/>
      <c r="CD8" s="711" t="s">
        <v>242</v>
      </c>
      <c r="CE8" s="712"/>
      <c r="CF8" s="712"/>
      <c r="CG8" s="712"/>
      <c r="CH8" s="712"/>
      <c r="CI8" s="712"/>
      <c r="CJ8" s="712"/>
      <c r="CK8" s="712"/>
      <c r="CL8" s="712"/>
      <c r="CM8" s="712"/>
      <c r="CN8" s="712"/>
      <c r="CO8" s="712"/>
      <c r="CP8" s="712"/>
      <c r="CQ8" s="713"/>
      <c r="CR8" s="678">
        <v>1015582</v>
      </c>
      <c r="CS8" s="679"/>
      <c r="CT8" s="679"/>
      <c r="CU8" s="679"/>
      <c r="CV8" s="679"/>
      <c r="CW8" s="679"/>
      <c r="CX8" s="679"/>
      <c r="CY8" s="680"/>
      <c r="CZ8" s="715">
        <v>22.1</v>
      </c>
      <c r="DA8" s="715"/>
      <c r="DB8" s="715"/>
      <c r="DC8" s="715"/>
      <c r="DD8" s="684">
        <v>162454</v>
      </c>
      <c r="DE8" s="679"/>
      <c r="DF8" s="679"/>
      <c r="DG8" s="679"/>
      <c r="DH8" s="679"/>
      <c r="DI8" s="679"/>
      <c r="DJ8" s="679"/>
      <c r="DK8" s="679"/>
      <c r="DL8" s="679"/>
      <c r="DM8" s="679"/>
      <c r="DN8" s="679"/>
      <c r="DO8" s="679"/>
      <c r="DP8" s="680"/>
      <c r="DQ8" s="684">
        <v>445442</v>
      </c>
      <c r="DR8" s="679"/>
      <c r="DS8" s="679"/>
      <c r="DT8" s="679"/>
      <c r="DU8" s="679"/>
      <c r="DV8" s="679"/>
      <c r="DW8" s="679"/>
      <c r="DX8" s="679"/>
      <c r="DY8" s="679"/>
      <c r="DZ8" s="679"/>
      <c r="EA8" s="679"/>
      <c r="EB8" s="679"/>
      <c r="EC8" s="722"/>
    </row>
    <row r="9" spans="2:143" ht="11.25" customHeight="1" x14ac:dyDescent="0.15">
      <c r="B9" s="675" t="s">
        <v>243</v>
      </c>
      <c r="C9" s="676"/>
      <c r="D9" s="676"/>
      <c r="E9" s="676"/>
      <c r="F9" s="676"/>
      <c r="G9" s="676"/>
      <c r="H9" s="676"/>
      <c r="I9" s="676"/>
      <c r="J9" s="676"/>
      <c r="K9" s="676"/>
      <c r="L9" s="676"/>
      <c r="M9" s="676"/>
      <c r="N9" s="676"/>
      <c r="O9" s="676"/>
      <c r="P9" s="676"/>
      <c r="Q9" s="677"/>
      <c r="R9" s="678">
        <v>837</v>
      </c>
      <c r="S9" s="679"/>
      <c r="T9" s="679"/>
      <c r="U9" s="679"/>
      <c r="V9" s="679"/>
      <c r="W9" s="679"/>
      <c r="X9" s="679"/>
      <c r="Y9" s="680"/>
      <c r="Z9" s="715">
        <v>0</v>
      </c>
      <c r="AA9" s="715"/>
      <c r="AB9" s="715"/>
      <c r="AC9" s="715"/>
      <c r="AD9" s="716">
        <v>837</v>
      </c>
      <c r="AE9" s="716"/>
      <c r="AF9" s="716"/>
      <c r="AG9" s="716"/>
      <c r="AH9" s="716"/>
      <c r="AI9" s="716"/>
      <c r="AJ9" s="716"/>
      <c r="AK9" s="716"/>
      <c r="AL9" s="681">
        <v>0</v>
      </c>
      <c r="AM9" s="682"/>
      <c r="AN9" s="682"/>
      <c r="AO9" s="717"/>
      <c r="AP9" s="675" t="s">
        <v>244</v>
      </c>
      <c r="AQ9" s="676"/>
      <c r="AR9" s="676"/>
      <c r="AS9" s="676"/>
      <c r="AT9" s="676"/>
      <c r="AU9" s="676"/>
      <c r="AV9" s="676"/>
      <c r="AW9" s="676"/>
      <c r="AX9" s="676"/>
      <c r="AY9" s="676"/>
      <c r="AZ9" s="676"/>
      <c r="BA9" s="676"/>
      <c r="BB9" s="676"/>
      <c r="BC9" s="676"/>
      <c r="BD9" s="676"/>
      <c r="BE9" s="676"/>
      <c r="BF9" s="677"/>
      <c r="BG9" s="678">
        <v>141701</v>
      </c>
      <c r="BH9" s="679"/>
      <c r="BI9" s="679"/>
      <c r="BJ9" s="679"/>
      <c r="BK9" s="679"/>
      <c r="BL9" s="679"/>
      <c r="BM9" s="679"/>
      <c r="BN9" s="680"/>
      <c r="BO9" s="715">
        <v>27.1</v>
      </c>
      <c r="BP9" s="715"/>
      <c r="BQ9" s="715"/>
      <c r="BR9" s="715"/>
      <c r="BS9" s="684" t="s">
        <v>176</v>
      </c>
      <c r="BT9" s="679"/>
      <c r="BU9" s="679"/>
      <c r="BV9" s="679"/>
      <c r="BW9" s="679"/>
      <c r="BX9" s="679"/>
      <c r="BY9" s="679"/>
      <c r="BZ9" s="679"/>
      <c r="CA9" s="679"/>
      <c r="CB9" s="722"/>
      <c r="CD9" s="711" t="s">
        <v>245</v>
      </c>
      <c r="CE9" s="712"/>
      <c r="CF9" s="712"/>
      <c r="CG9" s="712"/>
      <c r="CH9" s="712"/>
      <c r="CI9" s="712"/>
      <c r="CJ9" s="712"/>
      <c r="CK9" s="712"/>
      <c r="CL9" s="712"/>
      <c r="CM9" s="712"/>
      <c r="CN9" s="712"/>
      <c r="CO9" s="712"/>
      <c r="CP9" s="712"/>
      <c r="CQ9" s="713"/>
      <c r="CR9" s="678">
        <v>244417</v>
      </c>
      <c r="CS9" s="679"/>
      <c r="CT9" s="679"/>
      <c r="CU9" s="679"/>
      <c r="CV9" s="679"/>
      <c r="CW9" s="679"/>
      <c r="CX9" s="679"/>
      <c r="CY9" s="680"/>
      <c r="CZ9" s="715">
        <v>5.3</v>
      </c>
      <c r="DA9" s="715"/>
      <c r="DB9" s="715"/>
      <c r="DC9" s="715"/>
      <c r="DD9" s="684">
        <v>6968</v>
      </c>
      <c r="DE9" s="679"/>
      <c r="DF9" s="679"/>
      <c r="DG9" s="679"/>
      <c r="DH9" s="679"/>
      <c r="DI9" s="679"/>
      <c r="DJ9" s="679"/>
      <c r="DK9" s="679"/>
      <c r="DL9" s="679"/>
      <c r="DM9" s="679"/>
      <c r="DN9" s="679"/>
      <c r="DO9" s="679"/>
      <c r="DP9" s="680"/>
      <c r="DQ9" s="684">
        <v>219135</v>
      </c>
      <c r="DR9" s="679"/>
      <c r="DS9" s="679"/>
      <c r="DT9" s="679"/>
      <c r="DU9" s="679"/>
      <c r="DV9" s="679"/>
      <c r="DW9" s="679"/>
      <c r="DX9" s="679"/>
      <c r="DY9" s="679"/>
      <c r="DZ9" s="679"/>
      <c r="EA9" s="679"/>
      <c r="EB9" s="679"/>
      <c r="EC9" s="722"/>
    </row>
    <row r="10" spans="2:143" ht="11.25" customHeight="1" x14ac:dyDescent="0.15">
      <c r="B10" s="675" t="s">
        <v>246</v>
      </c>
      <c r="C10" s="676"/>
      <c r="D10" s="676"/>
      <c r="E10" s="676"/>
      <c r="F10" s="676"/>
      <c r="G10" s="676"/>
      <c r="H10" s="676"/>
      <c r="I10" s="676"/>
      <c r="J10" s="676"/>
      <c r="K10" s="676"/>
      <c r="L10" s="676"/>
      <c r="M10" s="676"/>
      <c r="N10" s="676"/>
      <c r="O10" s="676"/>
      <c r="P10" s="676"/>
      <c r="Q10" s="677"/>
      <c r="R10" s="678" t="s">
        <v>176</v>
      </c>
      <c r="S10" s="679"/>
      <c r="T10" s="679"/>
      <c r="U10" s="679"/>
      <c r="V10" s="679"/>
      <c r="W10" s="679"/>
      <c r="X10" s="679"/>
      <c r="Y10" s="680"/>
      <c r="Z10" s="715" t="s">
        <v>176</v>
      </c>
      <c r="AA10" s="715"/>
      <c r="AB10" s="715"/>
      <c r="AC10" s="715"/>
      <c r="AD10" s="716" t="s">
        <v>176</v>
      </c>
      <c r="AE10" s="716"/>
      <c r="AF10" s="716"/>
      <c r="AG10" s="716"/>
      <c r="AH10" s="716"/>
      <c r="AI10" s="716"/>
      <c r="AJ10" s="716"/>
      <c r="AK10" s="716"/>
      <c r="AL10" s="681" t="s">
        <v>176</v>
      </c>
      <c r="AM10" s="682"/>
      <c r="AN10" s="682"/>
      <c r="AO10" s="717"/>
      <c r="AP10" s="675" t="s">
        <v>247</v>
      </c>
      <c r="AQ10" s="676"/>
      <c r="AR10" s="676"/>
      <c r="AS10" s="676"/>
      <c r="AT10" s="676"/>
      <c r="AU10" s="676"/>
      <c r="AV10" s="676"/>
      <c r="AW10" s="676"/>
      <c r="AX10" s="676"/>
      <c r="AY10" s="676"/>
      <c r="AZ10" s="676"/>
      <c r="BA10" s="676"/>
      <c r="BB10" s="676"/>
      <c r="BC10" s="676"/>
      <c r="BD10" s="676"/>
      <c r="BE10" s="676"/>
      <c r="BF10" s="677"/>
      <c r="BG10" s="678">
        <v>10396</v>
      </c>
      <c r="BH10" s="679"/>
      <c r="BI10" s="679"/>
      <c r="BJ10" s="679"/>
      <c r="BK10" s="679"/>
      <c r="BL10" s="679"/>
      <c r="BM10" s="679"/>
      <c r="BN10" s="680"/>
      <c r="BO10" s="715">
        <v>2</v>
      </c>
      <c r="BP10" s="715"/>
      <c r="BQ10" s="715"/>
      <c r="BR10" s="715"/>
      <c r="BS10" s="684" t="s">
        <v>176</v>
      </c>
      <c r="BT10" s="679"/>
      <c r="BU10" s="679"/>
      <c r="BV10" s="679"/>
      <c r="BW10" s="679"/>
      <c r="BX10" s="679"/>
      <c r="BY10" s="679"/>
      <c r="BZ10" s="679"/>
      <c r="CA10" s="679"/>
      <c r="CB10" s="722"/>
      <c r="CD10" s="711" t="s">
        <v>248</v>
      </c>
      <c r="CE10" s="712"/>
      <c r="CF10" s="712"/>
      <c r="CG10" s="712"/>
      <c r="CH10" s="712"/>
      <c r="CI10" s="712"/>
      <c r="CJ10" s="712"/>
      <c r="CK10" s="712"/>
      <c r="CL10" s="712"/>
      <c r="CM10" s="712"/>
      <c r="CN10" s="712"/>
      <c r="CO10" s="712"/>
      <c r="CP10" s="712"/>
      <c r="CQ10" s="713"/>
      <c r="CR10" s="678" t="s">
        <v>176</v>
      </c>
      <c r="CS10" s="679"/>
      <c r="CT10" s="679"/>
      <c r="CU10" s="679"/>
      <c r="CV10" s="679"/>
      <c r="CW10" s="679"/>
      <c r="CX10" s="679"/>
      <c r="CY10" s="680"/>
      <c r="CZ10" s="715" t="s">
        <v>176</v>
      </c>
      <c r="DA10" s="715"/>
      <c r="DB10" s="715"/>
      <c r="DC10" s="715"/>
      <c r="DD10" s="684" t="s">
        <v>176</v>
      </c>
      <c r="DE10" s="679"/>
      <c r="DF10" s="679"/>
      <c r="DG10" s="679"/>
      <c r="DH10" s="679"/>
      <c r="DI10" s="679"/>
      <c r="DJ10" s="679"/>
      <c r="DK10" s="679"/>
      <c r="DL10" s="679"/>
      <c r="DM10" s="679"/>
      <c r="DN10" s="679"/>
      <c r="DO10" s="679"/>
      <c r="DP10" s="680"/>
      <c r="DQ10" s="684" t="s">
        <v>176</v>
      </c>
      <c r="DR10" s="679"/>
      <c r="DS10" s="679"/>
      <c r="DT10" s="679"/>
      <c r="DU10" s="679"/>
      <c r="DV10" s="679"/>
      <c r="DW10" s="679"/>
      <c r="DX10" s="679"/>
      <c r="DY10" s="679"/>
      <c r="DZ10" s="679"/>
      <c r="EA10" s="679"/>
      <c r="EB10" s="679"/>
      <c r="EC10" s="722"/>
    </row>
    <row r="11" spans="2:143" ht="11.25" customHeight="1" x14ac:dyDescent="0.15">
      <c r="B11" s="675" t="s">
        <v>249</v>
      </c>
      <c r="C11" s="676"/>
      <c r="D11" s="676"/>
      <c r="E11" s="676"/>
      <c r="F11" s="676"/>
      <c r="G11" s="676"/>
      <c r="H11" s="676"/>
      <c r="I11" s="676"/>
      <c r="J11" s="676"/>
      <c r="K11" s="676"/>
      <c r="L11" s="676"/>
      <c r="M11" s="676"/>
      <c r="N11" s="676"/>
      <c r="O11" s="676"/>
      <c r="P11" s="676"/>
      <c r="Q11" s="677"/>
      <c r="R11" s="678">
        <v>88541</v>
      </c>
      <c r="S11" s="679"/>
      <c r="T11" s="679"/>
      <c r="U11" s="679"/>
      <c r="V11" s="679"/>
      <c r="W11" s="679"/>
      <c r="X11" s="679"/>
      <c r="Y11" s="680"/>
      <c r="Z11" s="681">
        <v>1.8</v>
      </c>
      <c r="AA11" s="682"/>
      <c r="AB11" s="682"/>
      <c r="AC11" s="683"/>
      <c r="AD11" s="684">
        <v>88541</v>
      </c>
      <c r="AE11" s="679"/>
      <c r="AF11" s="679"/>
      <c r="AG11" s="679"/>
      <c r="AH11" s="679"/>
      <c r="AI11" s="679"/>
      <c r="AJ11" s="679"/>
      <c r="AK11" s="680"/>
      <c r="AL11" s="681">
        <v>4.5</v>
      </c>
      <c r="AM11" s="682"/>
      <c r="AN11" s="682"/>
      <c r="AO11" s="717"/>
      <c r="AP11" s="675" t="s">
        <v>250</v>
      </c>
      <c r="AQ11" s="676"/>
      <c r="AR11" s="676"/>
      <c r="AS11" s="676"/>
      <c r="AT11" s="676"/>
      <c r="AU11" s="676"/>
      <c r="AV11" s="676"/>
      <c r="AW11" s="676"/>
      <c r="AX11" s="676"/>
      <c r="AY11" s="676"/>
      <c r="AZ11" s="676"/>
      <c r="BA11" s="676"/>
      <c r="BB11" s="676"/>
      <c r="BC11" s="676"/>
      <c r="BD11" s="676"/>
      <c r="BE11" s="676"/>
      <c r="BF11" s="677"/>
      <c r="BG11" s="678">
        <v>16747</v>
      </c>
      <c r="BH11" s="679"/>
      <c r="BI11" s="679"/>
      <c r="BJ11" s="679"/>
      <c r="BK11" s="679"/>
      <c r="BL11" s="679"/>
      <c r="BM11" s="679"/>
      <c r="BN11" s="680"/>
      <c r="BO11" s="715">
        <v>3.2</v>
      </c>
      <c r="BP11" s="715"/>
      <c r="BQ11" s="715"/>
      <c r="BR11" s="715"/>
      <c r="BS11" s="684">
        <v>1925</v>
      </c>
      <c r="BT11" s="679"/>
      <c r="BU11" s="679"/>
      <c r="BV11" s="679"/>
      <c r="BW11" s="679"/>
      <c r="BX11" s="679"/>
      <c r="BY11" s="679"/>
      <c r="BZ11" s="679"/>
      <c r="CA11" s="679"/>
      <c r="CB11" s="722"/>
      <c r="CD11" s="711" t="s">
        <v>251</v>
      </c>
      <c r="CE11" s="712"/>
      <c r="CF11" s="712"/>
      <c r="CG11" s="712"/>
      <c r="CH11" s="712"/>
      <c r="CI11" s="712"/>
      <c r="CJ11" s="712"/>
      <c r="CK11" s="712"/>
      <c r="CL11" s="712"/>
      <c r="CM11" s="712"/>
      <c r="CN11" s="712"/>
      <c r="CO11" s="712"/>
      <c r="CP11" s="712"/>
      <c r="CQ11" s="713"/>
      <c r="CR11" s="678">
        <v>121882</v>
      </c>
      <c r="CS11" s="679"/>
      <c r="CT11" s="679"/>
      <c r="CU11" s="679"/>
      <c r="CV11" s="679"/>
      <c r="CW11" s="679"/>
      <c r="CX11" s="679"/>
      <c r="CY11" s="680"/>
      <c r="CZ11" s="715">
        <v>2.7</v>
      </c>
      <c r="DA11" s="715"/>
      <c r="DB11" s="715"/>
      <c r="DC11" s="715"/>
      <c r="DD11" s="684">
        <v>24417</v>
      </c>
      <c r="DE11" s="679"/>
      <c r="DF11" s="679"/>
      <c r="DG11" s="679"/>
      <c r="DH11" s="679"/>
      <c r="DI11" s="679"/>
      <c r="DJ11" s="679"/>
      <c r="DK11" s="679"/>
      <c r="DL11" s="679"/>
      <c r="DM11" s="679"/>
      <c r="DN11" s="679"/>
      <c r="DO11" s="679"/>
      <c r="DP11" s="680"/>
      <c r="DQ11" s="684">
        <v>76351</v>
      </c>
      <c r="DR11" s="679"/>
      <c r="DS11" s="679"/>
      <c r="DT11" s="679"/>
      <c r="DU11" s="679"/>
      <c r="DV11" s="679"/>
      <c r="DW11" s="679"/>
      <c r="DX11" s="679"/>
      <c r="DY11" s="679"/>
      <c r="DZ11" s="679"/>
      <c r="EA11" s="679"/>
      <c r="EB11" s="679"/>
      <c r="EC11" s="722"/>
    </row>
    <row r="12" spans="2:143" ht="11.25" customHeight="1" x14ac:dyDescent="0.15">
      <c r="B12" s="675" t="s">
        <v>252</v>
      </c>
      <c r="C12" s="676"/>
      <c r="D12" s="676"/>
      <c r="E12" s="676"/>
      <c r="F12" s="676"/>
      <c r="G12" s="676"/>
      <c r="H12" s="676"/>
      <c r="I12" s="676"/>
      <c r="J12" s="676"/>
      <c r="K12" s="676"/>
      <c r="L12" s="676"/>
      <c r="M12" s="676"/>
      <c r="N12" s="676"/>
      <c r="O12" s="676"/>
      <c r="P12" s="676"/>
      <c r="Q12" s="677"/>
      <c r="R12" s="678">
        <v>30261</v>
      </c>
      <c r="S12" s="679"/>
      <c r="T12" s="679"/>
      <c r="U12" s="679"/>
      <c r="V12" s="679"/>
      <c r="W12" s="679"/>
      <c r="X12" s="679"/>
      <c r="Y12" s="680"/>
      <c r="Z12" s="715">
        <v>0.6</v>
      </c>
      <c r="AA12" s="715"/>
      <c r="AB12" s="715"/>
      <c r="AC12" s="715"/>
      <c r="AD12" s="716">
        <v>30261</v>
      </c>
      <c r="AE12" s="716"/>
      <c r="AF12" s="716"/>
      <c r="AG12" s="716"/>
      <c r="AH12" s="716"/>
      <c r="AI12" s="716"/>
      <c r="AJ12" s="716"/>
      <c r="AK12" s="716"/>
      <c r="AL12" s="681">
        <v>1.5</v>
      </c>
      <c r="AM12" s="682"/>
      <c r="AN12" s="682"/>
      <c r="AO12" s="717"/>
      <c r="AP12" s="675" t="s">
        <v>253</v>
      </c>
      <c r="AQ12" s="676"/>
      <c r="AR12" s="676"/>
      <c r="AS12" s="676"/>
      <c r="AT12" s="676"/>
      <c r="AU12" s="676"/>
      <c r="AV12" s="676"/>
      <c r="AW12" s="676"/>
      <c r="AX12" s="676"/>
      <c r="AY12" s="676"/>
      <c r="AZ12" s="676"/>
      <c r="BA12" s="676"/>
      <c r="BB12" s="676"/>
      <c r="BC12" s="676"/>
      <c r="BD12" s="676"/>
      <c r="BE12" s="676"/>
      <c r="BF12" s="677"/>
      <c r="BG12" s="678">
        <v>288628</v>
      </c>
      <c r="BH12" s="679"/>
      <c r="BI12" s="679"/>
      <c r="BJ12" s="679"/>
      <c r="BK12" s="679"/>
      <c r="BL12" s="679"/>
      <c r="BM12" s="679"/>
      <c r="BN12" s="680"/>
      <c r="BO12" s="715">
        <v>55.3</v>
      </c>
      <c r="BP12" s="715"/>
      <c r="BQ12" s="715"/>
      <c r="BR12" s="715"/>
      <c r="BS12" s="684" t="s">
        <v>176</v>
      </c>
      <c r="BT12" s="679"/>
      <c r="BU12" s="679"/>
      <c r="BV12" s="679"/>
      <c r="BW12" s="679"/>
      <c r="BX12" s="679"/>
      <c r="BY12" s="679"/>
      <c r="BZ12" s="679"/>
      <c r="CA12" s="679"/>
      <c r="CB12" s="722"/>
      <c r="CD12" s="711" t="s">
        <v>254</v>
      </c>
      <c r="CE12" s="712"/>
      <c r="CF12" s="712"/>
      <c r="CG12" s="712"/>
      <c r="CH12" s="712"/>
      <c r="CI12" s="712"/>
      <c r="CJ12" s="712"/>
      <c r="CK12" s="712"/>
      <c r="CL12" s="712"/>
      <c r="CM12" s="712"/>
      <c r="CN12" s="712"/>
      <c r="CO12" s="712"/>
      <c r="CP12" s="712"/>
      <c r="CQ12" s="713"/>
      <c r="CR12" s="678">
        <v>33294</v>
      </c>
      <c r="CS12" s="679"/>
      <c r="CT12" s="679"/>
      <c r="CU12" s="679"/>
      <c r="CV12" s="679"/>
      <c r="CW12" s="679"/>
      <c r="CX12" s="679"/>
      <c r="CY12" s="680"/>
      <c r="CZ12" s="715">
        <v>0.7</v>
      </c>
      <c r="DA12" s="715"/>
      <c r="DB12" s="715"/>
      <c r="DC12" s="715"/>
      <c r="DD12" s="684">
        <v>11935</v>
      </c>
      <c r="DE12" s="679"/>
      <c r="DF12" s="679"/>
      <c r="DG12" s="679"/>
      <c r="DH12" s="679"/>
      <c r="DI12" s="679"/>
      <c r="DJ12" s="679"/>
      <c r="DK12" s="679"/>
      <c r="DL12" s="679"/>
      <c r="DM12" s="679"/>
      <c r="DN12" s="679"/>
      <c r="DO12" s="679"/>
      <c r="DP12" s="680"/>
      <c r="DQ12" s="684">
        <v>18178</v>
      </c>
      <c r="DR12" s="679"/>
      <c r="DS12" s="679"/>
      <c r="DT12" s="679"/>
      <c r="DU12" s="679"/>
      <c r="DV12" s="679"/>
      <c r="DW12" s="679"/>
      <c r="DX12" s="679"/>
      <c r="DY12" s="679"/>
      <c r="DZ12" s="679"/>
      <c r="EA12" s="679"/>
      <c r="EB12" s="679"/>
      <c r="EC12" s="722"/>
    </row>
    <row r="13" spans="2:143" ht="11.25" customHeight="1" x14ac:dyDescent="0.15">
      <c r="B13" s="675" t="s">
        <v>255</v>
      </c>
      <c r="C13" s="676"/>
      <c r="D13" s="676"/>
      <c r="E13" s="676"/>
      <c r="F13" s="676"/>
      <c r="G13" s="676"/>
      <c r="H13" s="676"/>
      <c r="I13" s="676"/>
      <c r="J13" s="676"/>
      <c r="K13" s="676"/>
      <c r="L13" s="676"/>
      <c r="M13" s="676"/>
      <c r="N13" s="676"/>
      <c r="O13" s="676"/>
      <c r="P13" s="676"/>
      <c r="Q13" s="677"/>
      <c r="R13" s="678" t="s">
        <v>176</v>
      </c>
      <c r="S13" s="679"/>
      <c r="T13" s="679"/>
      <c r="U13" s="679"/>
      <c r="V13" s="679"/>
      <c r="W13" s="679"/>
      <c r="X13" s="679"/>
      <c r="Y13" s="680"/>
      <c r="Z13" s="715" t="s">
        <v>176</v>
      </c>
      <c r="AA13" s="715"/>
      <c r="AB13" s="715"/>
      <c r="AC13" s="715"/>
      <c r="AD13" s="716" t="s">
        <v>176</v>
      </c>
      <c r="AE13" s="716"/>
      <c r="AF13" s="716"/>
      <c r="AG13" s="716"/>
      <c r="AH13" s="716"/>
      <c r="AI13" s="716"/>
      <c r="AJ13" s="716"/>
      <c r="AK13" s="716"/>
      <c r="AL13" s="681" t="s">
        <v>176</v>
      </c>
      <c r="AM13" s="682"/>
      <c r="AN13" s="682"/>
      <c r="AO13" s="717"/>
      <c r="AP13" s="675" t="s">
        <v>256</v>
      </c>
      <c r="AQ13" s="676"/>
      <c r="AR13" s="676"/>
      <c r="AS13" s="676"/>
      <c r="AT13" s="676"/>
      <c r="AU13" s="676"/>
      <c r="AV13" s="676"/>
      <c r="AW13" s="676"/>
      <c r="AX13" s="676"/>
      <c r="AY13" s="676"/>
      <c r="AZ13" s="676"/>
      <c r="BA13" s="676"/>
      <c r="BB13" s="676"/>
      <c r="BC13" s="676"/>
      <c r="BD13" s="676"/>
      <c r="BE13" s="676"/>
      <c r="BF13" s="677"/>
      <c r="BG13" s="678">
        <v>286655</v>
      </c>
      <c r="BH13" s="679"/>
      <c r="BI13" s="679"/>
      <c r="BJ13" s="679"/>
      <c r="BK13" s="679"/>
      <c r="BL13" s="679"/>
      <c r="BM13" s="679"/>
      <c r="BN13" s="680"/>
      <c r="BO13" s="715">
        <v>54.9</v>
      </c>
      <c r="BP13" s="715"/>
      <c r="BQ13" s="715"/>
      <c r="BR13" s="715"/>
      <c r="BS13" s="684" t="s">
        <v>176</v>
      </c>
      <c r="BT13" s="679"/>
      <c r="BU13" s="679"/>
      <c r="BV13" s="679"/>
      <c r="BW13" s="679"/>
      <c r="BX13" s="679"/>
      <c r="BY13" s="679"/>
      <c r="BZ13" s="679"/>
      <c r="CA13" s="679"/>
      <c r="CB13" s="722"/>
      <c r="CD13" s="711" t="s">
        <v>257</v>
      </c>
      <c r="CE13" s="712"/>
      <c r="CF13" s="712"/>
      <c r="CG13" s="712"/>
      <c r="CH13" s="712"/>
      <c r="CI13" s="712"/>
      <c r="CJ13" s="712"/>
      <c r="CK13" s="712"/>
      <c r="CL13" s="712"/>
      <c r="CM13" s="712"/>
      <c r="CN13" s="712"/>
      <c r="CO13" s="712"/>
      <c r="CP13" s="712"/>
      <c r="CQ13" s="713"/>
      <c r="CR13" s="678">
        <v>743575</v>
      </c>
      <c r="CS13" s="679"/>
      <c r="CT13" s="679"/>
      <c r="CU13" s="679"/>
      <c r="CV13" s="679"/>
      <c r="CW13" s="679"/>
      <c r="CX13" s="679"/>
      <c r="CY13" s="680"/>
      <c r="CZ13" s="715">
        <v>16.2</v>
      </c>
      <c r="DA13" s="715"/>
      <c r="DB13" s="715"/>
      <c r="DC13" s="715"/>
      <c r="DD13" s="684">
        <v>649612</v>
      </c>
      <c r="DE13" s="679"/>
      <c r="DF13" s="679"/>
      <c r="DG13" s="679"/>
      <c r="DH13" s="679"/>
      <c r="DI13" s="679"/>
      <c r="DJ13" s="679"/>
      <c r="DK13" s="679"/>
      <c r="DL13" s="679"/>
      <c r="DM13" s="679"/>
      <c r="DN13" s="679"/>
      <c r="DO13" s="679"/>
      <c r="DP13" s="680"/>
      <c r="DQ13" s="684">
        <v>169120</v>
      </c>
      <c r="DR13" s="679"/>
      <c r="DS13" s="679"/>
      <c r="DT13" s="679"/>
      <c r="DU13" s="679"/>
      <c r="DV13" s="679"/>
      <c r="DW13" s="679"/>
      <c r="DX13" s="679"/>
      <c r="DY13" s="679"/>
      <c r="DZ13" s="679"/>
      <c r="EA13" s="679"/>
      <c r="EB13" s="679"/>
      <c r="EC13" s="722"/>
    </row>
    <row r="14" spans="2:143" ht="11.25" customHeight="1" x14ac:dyDescent="0.15">
      <c r="B14" s="675" t="s">
        <v>258</v>
      </c>
      <c r="C14" s="676"/>
      <c r="D14" s="676"/>
      <c r="E14" s="676"/>
      <c r="F14" s="676"/>
      <c r="G14" s="676"/>
      <c r="H14" s="676"/>
      <c r="I14" s="676"/>
      <c r="J14" s="676"/>
      <c r="K14" s="676"/>
      <c r="L14" s="676"/>
      <c r="M14" s="676"/>
      <c r="N14" s="676"/>
      <c r="O14" s="676"/>
      <c r="P14" s="676"/>
      <c r="Q14" s="677"/>
      <c r="R14" s="678">
        <v>3048</v>
      </c>
      <c r="S14" s="679"/>
      <c r="T14" s="679"/>
      <c r="U14" s="679"/>
      <c r="V14" s="679"/>
      <c r="W14" s="679"/>
      <c r="X14" s="679"/>
      <c r="Y14" s="680"/>
      <c r="Z14" s="715">
        <v>0.1</v>
      </c>
      <c r="AA14" s="715"/>
      <c r="AB14" s="715"/>
      <c r="AC14" s="715"/>
      <c r="AD14" s="716">
        <v>3048</v>
      </c>
      <c r="AE14" s="716"/>
      <c r="AF14" s="716"/>
      <c r="AG14" s="716"/>
      <c r="AH14" s="716"/>
      <c r="AI14" s="716"/>
      <c r="AJ14" s="716"/>
      <c r="AK14" s="716"/>
      <c r="AL14" s="681">
        <v>0.2</v>
      </c>
      <c r="AM14" s="682"/>
      <c r="AN14" s="682"/>
      <c r="AO14" s="717"/>
      <c r="AP14" s="675" t="s">
        <v>259</v>
      </c>
      <c r="AQ14" s="676"/>
      <c r="AR14" s="676"/>
      <c r="AS14" s="676"/>
      <c r="AT14" s="676"/>
      <c r="AU14" s="676"/>
      <c r="AV14" s="676"/>
      <c r="AW14" s="676"/>
      <c r="AX14" s="676"/>
      <c r="AY14" s="676"/>
      <c r="AZ14" s="676"/>
      <c r="BA14" s="676"/>
      <c r="BB14" s="676"/>
      <c r="BC14" s="676"/>
      <c r="BD14" s="676"/>
      <c r="BE14" s="676"/>
      <c r="BF14" s="677"/>
      <c r="BG14" s="678">
        <v>23023</v>
      </c>
      <c r="BH14" s="679"/>
      <c r="BI14" s="679"/>
      <c r="BJ14" s="679"/>
      <c r="BK14" s="679"/>
      <c r="BL14" s="679"/>
      <c r="BM14" s="679"/>
      <c r="BN14" s="680"/>
      <c r="BO14" s="715">
        <v>4.4000000000000004</v>
      </c>
      <c r="BP14" s="715"/>
      <c r="BQ14" s="715"/>
      <c r="BR14" s="715"/>
      <c r="BS14" s="684" t="s">
        <v>176</v>
      </c>
      <c r="BT14" s="679"/>
      <c r="BU14" s="679"/>
      <c r="BV14" s="679"/>
      <c r="BW14" s="679"/>
      <c r="BX14" s="679"/>
      <c r="BY14" s="679"/>
      <c r="BZ14" s="679"/>
      <c r="CA14" s="679"/>
      <c r="CB14" s="722"/>
      <c r="CD14" s="711" t="s">
        <v>260</v>
      </c>
      <c r="CE14" s="712"/>
      <c r="CF14" s="712"/>
      <c r="CG14" s="712"/>
      <c r="CH14" s="712"/>
      <c r="CI14" s="712"/>
      <c r="CJ14" s="712"/>
      <c r="CK14" s="712"/>
      <c r="CL14" s="712"/>
      <c r="CM14" s="712"/>
      <c r="CN14" s="712"/>
      <c r="CO14" s="712"/>
      <c r="CP14" s="712"/>
      <c r="CQ14" s="713"/>
      <c r="CR14" s="678">
        <v>146168</v>
      </c>
      <c r="CS14" s="679"/>
      <c r="CT14" s="679"/>
      <c r="CU14" s="679"/>
      <c r="CV14" s="679"/>
      <c r="CW14" s="679"/>
      <c r="CX14" s="679"/>
      <c r="CY14" s="680"/>
      <c r="CZ14" s="715">
        <v>3.2</v>
      </c>
      <c r="DA14" s="715"/>
      <c r="DB14" s="715"/>
      <c r="DC14" s="715"/>
      <c r="DD14" s="684">
        <v>1562</v>
      </c>
      <c r="DE14" s="679"/>
      <c r="DF14" s="679"/>
      <c r="DG14" s="679"/>
      <c r="DH14" s="679"/>
      <c r="DI14" s="679"/>
      <c r="DJ14" s="679"/>
      <c r="DK14" s="679"/>
      <c r="DL14" s="679"/>
      <c r="DM14" s="679"/>
      <c r="DN14" s="679"/>
      <c r="DO14" s="679"/>
      <c r="DP14" s="680"/>
      <c r="DQ14" s="684">
        <v>137280</v>
      </c>
      <c r="DR14" s="679"/>
      <c r="DS14" s="679"/>
      <c r="DT14" s="679"/>
      <c r="DU14" s="679"/>
      <c r="DV14" s="679"/>
      <c r="DW14" s="679"/>
      <c r="DX14" s="679"/>
      <c r="DY14" s="679"/>
      <c r="DZ14" s="679"/>
      <c r="EA14" s="679"/>
      <c r="EB14" s="679"/>
      <c r="EC14" s="722"/>
    </row>
    <row r="15" spans="2:143" ht="11.25" customHeight="1" x14ac:dyDescent="0.15">
      <c r="B15" s="675" t="s">
        <v>261</v>
      </c>
      <c r="C15" s="676"/>
      <c r="D15" s="676"/>
      <c r="E15" s="676"/>
      <c r="F15" s="676"/>
      <c r="G15" s="676"/>
      <c r="H15" s="676"/>
      <c r="I15" s="676"/>
      <c r="J15" s="676"/>
      <c r="K15" s="676"/>
      <c r="L15" s="676"/>
      <c r="M15" s="676"/>
      <c r="N15" s="676"/>
      <c r="O15" s="676"/>
      <c r="P15" s="676"/>
      <c r="Q15" s="677"/>
      <c r="R15" s="678" t="s">
        <v>176</v>
      </c>
      <c r="S15" s="679"/>
      <c r="T15" s="679"/>
      <c r="U15" s="679"/>
      <c r="V15" s="679"/>
      <c r="W15" s="679"/>
      <c r="X15" s="679"/>
      <c r="Y15" s="680"/>
      <c r="Z15" s="715" t="s">
        <v>176</v>
      </c>
      <c r="AA15" s="715"/>
      <c r="AB15" s="715"/>
      <c r="AC15" s="715"/>
      <c r="AD15" s="716" t="s">
        <v>176</v>
      </c>
      <c r="AE15" s="716"/>
      <c r="AF15" s="716"/>
      <c r="AG15" s="716"/>
      <c r="AH15" s="716"/>
      <c r="AI15" s="716"/>
      <c r="AJ15" s="716"/>
      <c r="AK15" s="716"/>
      <c r="AL15" s="681" t="s">
        <v>176</v>
      </c>
      <c r="AM15" s="682"/>
      <c r="AN15" s="682"/>
      <c r="AO15" s="717"/>
      <c r="AP15" s="675" t="s">
        <v>262</v>
      </c>
      <c r="AQ15" s="676"/>
      <c r="AR15" s="676"/>
      <c r="AS15" s="676"/>
      <c r="AT15" s="676"/>
      <c r="AU15" s="676"/>
      <c r="AV15" s="676"/>
      <c r="AW15" s="676"/>
      <c r="AX15" s="676"/>
      <c r="AY15" s="676"/>
      <c r="AZ15" s="676"/>
      <c r="BA15" s="676"/>
      <c r="BB15" s="676"/>
      <c r="BC15" s="676"/>
      <c r="BD15" s="676"/>
      <c r="BE15" s="676"/>
      <c r="BF15" s="677"/>
      <c r="BG15" s="678">
        <v>33504</v>
      </c>
      <c r="BH15" s="679"/>
      <c r="BI15" s="679"/>
      <c r="BJ15" s="679"/>
      <c r="BK15" s="679"/>
      <c r="BL15" s="679"/>
      <c r="BM15" s="679"/>
      <c r="BN15" s="680"/>
      <c r="BO15" s="715">
        <v>6.4</v>
      </c>
      <c r="BP15" s="715"/>
      <c r="BQ15" s="715"/>
      <c r="BR15" s="715"/>
      <c r="BS15" s="684" t="s">
        <v>176</v>
      </c>
      <c r="BT15" s="679"/>
      <c r="BU15" s="679"/>
      <c r="BV15" s="679"/>
      <c r="BW15" s="679"/>
      <c r="BX15" s="679"/>
      <c r="BY15" s="679"/>
      <c r="BZ15" s="679"/>
      <c r="CA15" s="679"/>
      <c r="CB15" s="722"/>
      <c r="CD15" s="711" t="s">
        <v>263</v>
      </c>
      <c r="CE15" s="712"/>
      <c r="CF15" s="712"/>
      <c r="CG15" s="712"/>
      <c r="CH15" s="712"/>
      <c r="CI15" s="712"/>
      <c r="CJ15" s="712"/>
      <c r="CK15" s="712"/>
      <c r="CL15" s="712"/>
      <c r="CM15" s="712"/>
      <c r="CN15" s="712"/>
      <c r="CO15" s="712"/>
      <c r="CP15" s="712"/>
      <c r="CQ15" s="713"/>
      <c r="CR15" s="678">
        <v>412753</v>
      </c>
      <c r="CS15" s="679"/>
      <c r="CT15" s="679"/>
      <c r="CU15" s="679"/>
      <c r="CV15" s="679"/>
      <c r="CW15" s="679"/>
      <c r="CX15" s="679"/>
      <c r="CY15" s="680"/>
      <c r="CZ15" s="715">
        <v>9</v>
      </c>
      <c r="DA15" s="715"/>
      <c r="DB15" s="715"/>
      <c r="DC15" s="715"/>
      <c r="DD15" s="684">
        <v>108973</v>
      </c>
      <c r="DE15" s="679"/>
      <c r="DF15" s="679"/>
      <c r="DG15" s="679"/>
      <c r="DH15" s="679"/>
      <c r="DI15" s="679"/>
      <c r="DJ15" s="679"/>
      <c r="DK15" s="679"/>
      <c r="DL15" s="679"/>
      <c r="DM15" s="679"/>
      <c r="DN15" s="679"/>
      <c r="DO15" s="679"/>
      <c r="DP15" s="680"/>
      <c r="DQ15" s="684">
        <v>314615</v>
      </c>
      <c r="DR15" s="679"/>
      <c r="DS15" s="679"/>
      <c r="DT15" s="679"/>
      <c r="DU15" s="679"/>
      <c r="DV15" s="679"/>
      <c r="DW15" s="679"/>
      <c r="DX15" s="679"/>
      <c r="DY15" s="679"/>
      <c r="DZ15" s="679"/>
      <c r="EA15" s="679"/>
      <c r="EB15" s="679"/>
      <c r="EC15" s="722"/>
    </row>
    <row r="16" spans="2:143" ht="11.25" customHeight="1" x14ac:dyDescent="0.15">
      <c r="B16" s="675" t="s">
        <v>264</v>
      </c>
      <c r="C16" s="676"/>
      <c r="D16" s="676"/>
      <c r="E16" s="676"/>
      <c r="F16" s="676"/>
      <c r="G16" s="676"/>
      <c r="H16" s="676"/>
      <c r="I16" s="676"/>
      <c r="J16" s="676"/>
      <c r="K16" s="676"/>
      <c r="L16" s="676"/>
      <c r="M16" s="676"/>
      <c r="N16" s="676"/>
      <c r="O16" s="676"/>
      <c r="P16" s="676"/>
      <c r="Q16" s="677"/>
      <c r="R16" s="678">
        <v>744</v>
      </c>
      <c r="S16" s="679"/>
      <c r="T16" s="679"/>
      <c r="U16" s="679"/>
      <c r="V16" s="679"/>
      <c r="W16" s="679"/>
      <c r="X16" s="679"/>
      <c r="Y16" s="680"/>
      <c r="Z16" s="715">
        <v>0</v>
      </c>
      <c r="AA16" s="715"/>
      <c r="AB16" s="715"/>
      <c r="AC16" s="715"/>
      <c r="AD16" s="716">
        <v>744</v>
      </c>
      <c r="AE16" s="716"/>
      <c r="AF16" s="716"/>
      <c r="AG16" s="716"/>
      <c r="AH16" s="716"/>
      <c r="AI16" s="716"/>
      <c r="AJ16" s="716"/>
      <c r="AK16" s="716"/>
      <c r="AL16" s="681">
        <v>0</v>
      </c>
      <c r="AM16" s="682"/>
      <c r="AN16" s="682"/>
      <c r="AO16" s="717"/>
      <c r="AP16" s="675" t="s">
        <v>265</v>
      </c>
      <c r="AQ16" s="676"/>
      <c r="AR16" s="676"/>
      <c r="AS16" s="676"/>
      <c r="AT16" s="676"/>
      <c r="AU16" s="676"/>
      <c r="AV16" s="676"/>
      <c r="AW16" s="676"/>
      <c r="AX16" s="676"/>
      <c r="AY16" s="676"/>
      <c r="AZ16" s="676"/>
      <c r="BA16" s="676"/>
      <c r="BB16" s="676"/>
      <c r="BC16" s="676"/>
      <c r="BD16" s="676"/>
      <c r="BE16" s="676"/>
      <c r="BF16" s="677"/>
      <c r="BG16" s="678" t="s">
        <v>176</v>
      </c>
      <c r="BH16" s="679"/>
      <c r="BI16" s="679"/>
      <c r="BJ16" s="679"/>
      <c r="BK16" s="679"/>
      <c r="BL16" s="679"/>
      <c r="BM16" s="679"/>
      <c r="BN16" s="680"/>
      <c r="BO16" s="715" t="s">
        <v>176</v>
      </c>
      <c r="BP16" s="715"/>
      <c r="BQ16" s="715"/>
      <c r="BR16" s="715"/>
      <c r="BS16" s="684" t="s">
        <v>176</v>
      </c>
      <c r="BT16" s="679"/>
      <c r="BU16" s="679"/>
      <c r="BV16" s="679"/>
      <c r="BW16" s="679"/>
      <c r="BX16" s="679"/>
      <c r="BY16" s="679"/>
      <c r="BZ16" s="679"/>
      <c r="CA16" s="679"/>
      <c r="CB16" s="722"/>
      <c r="CD16" s="711" t="s">
        <v>266</v>
      </c>
      <c r="CE16" s="712"/>
      <c r="CF16" s="712"/>
      <c r="CG16" s="712"/>
      <c r="CH16" s="712"/>
      <c r="CI16" s="712"/>
      <c r="CJ16" s="712"/>
      <c r="CK16" s="712"/>
      <c r="CL16" s="712"/>
      <c r="CM16" s="712"/>
      <c r="CN16" s="712"/>
      <c r="CO16" s="712"/>
      <c r="CP16" s="712"/>
      <c r="CQ16" s="713"/>
      <c r="CR16" s="678">
        <v>25775</v>
      </c>
      <c r="CS16" s="679"/>
      <c r="CT16" s="679"/>
      <c r="CU16" s="679"/>
      <c r="CV16" s="679"/>
      <c r="CW16" s="679"/>
      <c r="CX16" s="679"/>
      <c r="CY16" s="680"/>
      <c r="CZ16" s="715">
        <v>0.6</v>
      </c>
      <c r="DA16" s="715"/>
      <c r="DB16" s="715"/>
      <c r="DC16" s="715"/>
      <c r="DD16" s="684" t="s">
        <v>176</v>
      </c>
      <c r="DE16" s="679"/>
      <c r="DF16" s="679"/>
      <c r="DG16" s="679"/>
      <c r="DH16" s="679"/>
      <c r="DI16" s="679"/>
      <c r="DJ16" s="679"/>
      <c r="DK16" s="679"/>
      <c r="DL16" s="679"/>
      <c r="DM16" s="679"/>
      <c r="DN16" s="679"/>
      <c r="DO16" s="679"/>
      <c r="DP16" s="680"/>
      <c r="DQ16" s="684">
        <v>4417</v>
      </c>
      <c r="DR16" s="679"/>
      <c r="DS16" s="679"/>
      <c r="DT16" s="679"/>
      <c r="DU16" s="679"/>
      <c r="DV16" s="679"/>
      <c r="DW16" s="679"/>
      <c r="DX16" s="679"/>
      <c r="DY16" s="679"/>
      <c r="DZ16" s="679"/>
      <c r="EA16" s="679"/>
      <c r="EB16" s="679"/>
      <c r="EC16" s="722"/>
    </row>
    <row r="17" spans="2:133" ht="11.25" customHeight="1" x14ac:dyDescent="0.15">
      <c r="B17" s="675" t="s">
        <v>267</v>
      </c>
      <c r="C17" s="676"/>
      <c r="D17" s="676"/>
      <c r="E17" s="676"/>
      <c r="F17" s="676"/>
      <c r="G17" s="676"/>
      <c r="H17" s="676"/>
      <c r="I17" s="676"/>
      <c r="J17" s="676"/>
      <c r="K17" s="676"/>
      <c r="L17" s="676"/>
      <c r="M17" s="676"/>
      <c r="N17" s="676"/>
      <c r="O17" s="676"/>
      <c r="P17" s="676"/>
      <c r="Q17" s="677"/>
      <c r="R17" s="678">
        <v>6320</v>
      </c>
      <c r="S17" s="679"/>
      <c r="T17" s="679"/>
      <c r="U17" s="679"/>
      <c r="V17" s="679"/>
      <c r="W17" s="679"/>
      <c r="X17" s="679"/>
      <c r="Y17" s="680"/>
      <c r="Z17" s="715">
        <v>0.1</v>
      </c>
      <c r="AA17" s="715"/>
      <c r="AB17" s="715"/>
      <c r="AC17" s="715"/>
      <c r="AD17" s="716">
        <v>6320</v>
      </c>
      <c r="AE17" s="716"/>
      <c r="AF17" s="716"/>
      <c r="AG17" s="716"/>
      <c r="AH17" s="716"/>
      <c r="AI17" s="716"/>
      <c r="AJ17" s="716"/>
      <c r="AK17" s="716"/>
      <c r="AL17" s="681">
        <v>0.3</v>
      </c>
      <c r="AM17" s="682"/>
      <c r="AN17" s="682"/>
      <c r="AO17" s="717"/>
      <c r="AP17" s="675" t="s">
        <v>268</v>
      </c>
      <c r="AQ17" s="676"/>
      <c r="AR17" s="676"/>
      <c r="AS17" s="676"/>
      <c r="AT17" s="676"/>
      <c r="AU17" s="676"/>
      <c r="AV17" s="676"/>
      <c r="AW17" s="676"/>
      <c r="AX17" s="676"/>
      <c r="AY17" s="676"/>
      <c r="AZ17" s="676"/>
      <c r="BA17" s="676"/>
      <c r="BB17" s="676"/>
      <c r="BC17" s="676"/>
      <c r="BD17" s="676"/>
      <c r="BE17" s="676"/>
      <c r="BF17" s="677"/>
      <c r="BG17" s="678" t="s">
        <v>176</v>
      </c>
      <c r="BH17" s="679"/>
      <c r="BI17" s="679"/>
      <c r="BJ17" s="679"/>
      <c r="BK17" s="679"/>
      <c r="BL17" s="679"/>
      <c r="BM17" s="679"/>
      <c r="BN17" s="680"/>
      <c r="BO17" s="715" t="s">
        <v>176</v>
      </c>
      <c r="BP17" s="715"/>
      <c r="BQ17" s="715"/>
      <c r="BR17" s="715"/>
      <c r="BS17" s="684" t="s">
        <v>176</v>
      </c>
      <c r="BT17" s="679"/>
      <c r="BU17" s="679"/>
      <c r="BV17" s="679"/>
      <c r="BW17" s="679"/>
      <c r="BX17" s="679"/>
      <c r="BY17" s="679"/>
      <c r="BZ17" s="679"/>
      <c r="CA17" s="679"/>
      <c r="CB17" s="722"/>
      <c r="CD17" s="711" t="s">
        <v>269</v>
      </c>
      <c r="CE17" s="712"/>
      <c r="CF17" s="712"/>
      <c r="CG17" s="712"/>
      <c r="CH17" s="712"/>
      <c r="CI17" s="712"/>
      <c r="CJ17" s="712"/>
      <c r="CK17" s="712"/>
      <c r="CL17" s="712"/>
      <c r="CM17" s="712"/>
      <c r="CN17" s="712"/>
      <c r="CO17" s="712"/>
      <c r="CP17" s="712"/>
      <c r="CQ17" s="713"/>
      <c r="CR17" s="678">
        <v>357520</v>
      </c>
      <c r="CS17" s="679"/>
      <c r="CT17" s="679"/>
      <c r="CU17" s="679"/>
      <c r="CV17" s="679"/>
      <c r="CW17" s="679"/>
      <c r="CX17" s="679"/>
      <c r="CY17" s="680"/>
      <c r="CZ17" s="715">
        <v>7.8</v>
      </c>
      <c r="DA17" s="715"/>
      <c r="DB17" s="715"/>
      <c r="DC17" s="715"/>
      <c r="DD17" s="684" t="s">
        <v>176</v>
      </c>
      <c r="DE17" s="679"/>
      <c r="DF17" s="679"/>
      <c r="DG17" s="679"/>
      <c r="DH17" s="679"/>
      <c r="DI17" s="679"/>
      <c r="DJ17" s="679"/>
      <c r="DK17" s="679"/>
      <c r="DL17" s="679"/>
      <c r="DM17" s="679"/>
      <c r="DN17" s="679"/>
      <c r="DO17" s="679"/>
      <c r="DP17" s="680"/>
      <c r="DQ17" s="684">
        <v>352325</v>
      </c>
      <c r="DR17" s="679"/>
      <c r="DS17" s="679"/>
      <c r="DT17" s="679"/>
      <c r="DU17" s="679"/>
      <c r="DV17" s="679"/>
      <c r="DW17" s="679"/>
      <c r="DX17" s="679"/>
      <c r="DY17" s="679"/>
      <c r="DZ17" s="679"/>
      <c r="EA17" s="679"/>
      <c r="EB17" s="679"/>
      <c r="EC17" s="722"/>
    </row>
    <row r="18" spans="2:133" ht="11.25" customHeight="1" x14ac:dyDescent="0.15">
      <c r="B18" s="675" t="s">
        <v>270</v>
      </c>
      <c r="C18" s="676"/>
      <c r="D18" s="676"/>
      <c r="E18" s="676"/>
      <c r="F18" s="676"/>
      <c r="G18" s="676"/>
      <c r="H18" s="676"/>
      <c r="I18" s="676"/>
      <c r="J18" s="676"/>
      <c r="K18" s="676"/>
      <c r="L18" s="676"/>
      <c r="M18" s="676"/>
      <c r="N18" s="676"/>
      <c r="O18" s="676"/>
      <c r="P18" s="676"/>
      <c r="Q18" s="677"/>
      <c r="R18" s="678">
        <v>2150</v>
      </c>
      <c r="S18" s="679"/>
      <c r="T18" s="679"/>
      <c r="U18" s="679"/>
      <c r="V18" s="679"/>
      <c r="W18" s="679"/>
      <c r="X18" s="679"/>
      <c r="Y18" s="680"/>
      <c r="Z18" s="715">
        <v>0</v>
      </c>
      <c r="AA18" s="715"/>
      <c r="AB18" s="715"/>
      <c r="AC18" s="715"/>
      <c r="AD18" s="716">
        <v>2150</v>
      </c>
      <c r="AE18" s="716"/>
      <c r="AF18" s="716"/>
      <c r="AG18" s="716"/>
      <c r="AH18" s="716"/>
      <c r="AI18" s="716"/>
      <c r="AJ18" s="716"/>
      <c r="AK18" s="716"/>
      <c r="AL18" s="681">
        <v>0.1</v>
      </c>
      <c r="AM18" s="682"/>
      <c r="AN18" s="682"/>
      <c r="AO18" s="717"/>
      <c r="AP18" s="675" t="s">
        <v>271</v>
      </c>
      <c r="AQ18" s="676"/>
      <c r="AR18" s="676"/>
      <c r="AS18" s="676"/>
      <c r="AT18" s="676"/>
      <c r="AU18" s="676"/>
      <c r="AV18" s="676"/>
      <c r="AW18" s="676"/>
      <c r="AX18" s="676"/>
      <c r="AY18" s="676"/>
      <c r="AZ18" s="676"/>
      <c r="BA18" s="676"/>
      <c r="BB18" s="676"/>
      <c r="BC18" s="676"/>
      <c r="BD18" s="676"/>
      <c r="BE18" s="676"/>
      <c r="BF18" s="677"/>
      <c r="BG18" s="678" t="s">
        <v>176</v>
      </c>
      <c r="BH18" s="679"/>
      <c r="BI18" s="679"/>
      <c r="BJ18" s="679"/>
      <c r="BK18" s="679"/>
      <c r="BL18" s="679"/>
      <c r="BM18" s="679"/>
      <c r="BN18" s="680"/>
      <c r="BO18" s="715" t="s">
        <v>176</v>
      </c>
      <c r="BP18" s="715"/>
      <c r="BQ18" s="715"/>
      <c r="BR18" s="715"/>
      <c r="BS18" s="684" t="s">
        <v>176</v>
      </c>
      <c r="BT18" s="679"/>
      <c r="BU18" s="679"/>
      <c r="BV18" s="679"/>
      <c r="BW18" s="679"/>
      <c r="BX18" s="679"/>
      <c r="BY18" s="679"/>
      <c r="BZ18" s="679"/>
      <c r="CA18" s="679"/>
      <c r="CB18" s="722"/>
      <c r="CD18" s="711" t="s">
        <v>272</v>
      </c>
      <c r="CE18" s="712"/>
      <c r="CF18" s="712"/>
      <c r="CG18" s="712"/>
      <c r="CH18" s="712"/>
      <c r="CI18" s="712"/>
      <c r="CJ18" s="712"/>
      <c r="CK18" s="712"/>
      <c r="CL18" s="712"/>
      <c r="CM18" s="712"/>
      <c r="CN18" s="712"/>
      <c r="CO18" s="712"/>
      <c r="CP18" s="712"/>
      <c r="CQ18" s="713"/>
      <c r="CR18" s="678" t="s">
        <v>176</v>
      </c>
      <c r="CS18" s="679"/>
      <c r="CT18" s="679"/>
      <c r="CU18" s="679"/>
      <c r="CV18" s="679"/>
      <c r="CW18" s="679"/>
      <c r="CX18" s="679"/>
      <c r="CY18" s="680"/>
      <c r="CZ18" s="715" t="s">
        <v>176</v>
      </c>
      <c r="DA18" s="715"/>
      <c r="DB18" s="715"/>
      <c r="DC18" s="715"/>
      <c r="DD18" s="684" t="s">
        <v>176</v>
      </c>
      <c r="DE18" s="679"/>
      <c r="DF18" s="679"/>
      <c r="DG18" s="679"/>
      <c r="DH18" s="679"/>
      <c r="DI18" s="679"/>
      <c r="DJ18" s="679"/>
      <c r="DK18" s="679"/>
      <c r="DL18" s="679"/>
      <c r="DM18" s="679"/>
      <c r="DN18" s="679"/>
      <c r="DO18" s="679"/>
      <c r="DP18" s="680"/>
      <c r="DQ18" s="684" t="s">
        <v>176</v>
      </c>
      <c r="DR18" s="679"/>
      <c r="DS18" s="679"/>
      <c r="DT18" s="679"/>
      <c r="DU18" s="679"/>
      <c r="DV18" s="679"/>
      <c r="DW18" s="679"/>
      <c r="DX18" s="679"/>
      <c r="DY18" s="679"/>
      <c r="DZ18" s="679"/>
      <c r="EA18" s="679"/>
      <c r="EB18" s="679"/>
      <c r="EC18" s="722"/>
    </row>
    <row r="19" spans="2:133" ht="11.25" customHeight="1" x14ac:dyDescent="0.15">
      <c r="B19" s="675" t="s">
        <v>273</v>
      </c>
      <c r="C19" s="676"/>
      <c r="D19" s="676"/>
      <c r="E19" s="676"/>
      <c r="F19" s="676"/>
      <c r="G19" s="676"/>
      <c r="H19" s="676"/>
      <c r="I19" s="676"/>
      <c r="J19" s="676"/>
      <c r="K19" s="676"/>
      <c r="L19" s="676"/>
      <c r="M19" s="676"/>
      <c r="N19" s="676"/>
      <c r="O19" s="676"/>
      <c r="P19" s="676"/>
      <c r="Q19" s="677"/>
      <c r="R19" s="678">
        <v>373</v>
      </c>
      <c r="S19" s="679"/>
      <c r="T19" s="679"/>
      <c r="U19" s="679"/>
      <c r="V19" s="679"/>
      <c r="W19" s="679"/>
      <c r="X19" s="679"/>
      <c r="Y19" s="680"/>
      <c r="Z19" s="715">
        <v>0</v>
      </c>
      <c r="AA19" s="715"/>
      <c r="AB19" s="715"/>
      <c r="AC19" s="715"/>
      <c r="AD19" s="716">
        <v>373</v>
      </c>
      <c r="AE19" s="716"/>
      <c r="AF19" s="716"/>
      <c r="AG19" s="716"/>
      <c r="AH19" s="716"/>
      <c r="AI19" s="716"/>
      <c r="AJ19" s="716"/>
      <c r="AK19" s="716"/>
      <c r="AL19" s="681">
        <v>0</v>
      </c>
      <c r="AM19" s="682"/>
      <c r="AN19" s="682"/>
      <c r="AO19" s="717"/>
      <c r="AP19" s="675" t="s">
        <v>274</v>
      </c>
      <c r="AQ19" s="676"/>
      <c r="AR19" s="676"/>
      <c r="AS19" s="676"/>
      <c r="AT19" s="676"/>
      <c r="AU19" s="676"/>
      <c r="AV19" s="676"/>
      <c r="AW19" s="676"/>
      <c r="AX19" s="676"/>
      <c r="AY19" s="676"/>
      <c r="AZ19" s="676"/>
      <c r="BA19" s="676"/>
      <c r="BB19" s="676"/>
      <c r="BC19" s="676"/>
      <c r="BD19" s="676"/>
      <c r="BE19" s="676"/>
      <c r="BF19" s="677"/>
      <c r="BG19" s="678" t="s">
        <v>176</v>
      </c>
      <c r="BH19" s="679"/>
      <c r="BI19" s="679"/>
      <c r="BJ19" s="679"/>
      <c r="BK19" s="679"/>
      <c r="BL19" s="679"/>
      <c r="BM19" s="679"/>
      <c r="BN19" s="680"/>
      <c r="BO19" s="715" t="s">
        <v>176</v>
      </c>
      <c r="BP19" s="715"/>
      <c r="BQ19" s="715"/>
      <c r="BR19" s="715"/>
      <c r="BS19" s="684" t="s">
        <v>176</v>
      </c>
      <c r="BT19" s="679"/>
      <c r="BU19" s="679"/>
      <c r="BV19" s="679"/>
      <c r="BW19" s="679"/>
      <c r="BX19" s="679"/>
      <c r="BY19" s="679"/>
      <c r="BZ19" s="679"/>
      <c r="CA19" s="679"/>
      <c r="CB19" s="722"/>
      <c r="CD19" s="711" t="s">
        <v>275</v>
      </c>
      <c r="CE19" s="712"/>
      <c r="CF19" s="712"/>
      <c r="CG19" s="712"/>
      <c r="CH19" s="712"/>
      <c r="CI19" s="712"/>
      <c r="CJ19" s="712"/>
      <c r="CK19" s="712"/>
      <c r="CL19" s="712"/>
      <c r="CM19" s="712"/>
      <c r="CN19" s="712"/>
      <c r="CO19" s="712"/>
      <c r="CP19" s="712"/>
      <c r="CQ19" s="713"/>
      <c r="CR19" s="678" t="s">
        <v>176</v>
      </c>
      <c r="CS19" s="679"/>
      <c r="CT19" s="679"/>
      <c r="CU19" s="679"/>
      <c r="CV19" s="679"/>
      <c r="CW19" s="679"/>
      <c r="CX19" s="679"/>
      <c r="CY19" s="680"/>
      <c r="CZ19" s="715" t="s">
        <v>176</v>
      </c>
      <c r="DA19" s="715"/>
      <c r="DB19" s="715"/>
      <c r="DC19" s="715"/>
      <c r="DD19" s="684" t="s">
        <v>176</v>
      </c>
      <c r="DE19" s="679"/>
      <c r="DF19" s="679"/>
      <c r="DG19" s="679"/>
      <c r="DH19" s="679"/>
      <c r="DI19" s="679"/>
      <c r="DJ19" s="679"/>
      <c r="DK19" s="679"/>
      <c r="DL19" s="679"/>
      <c r="DM19" s="679"/>
      <c r="DN19" s="679"/>
      <c r="DO19" s="679"/>
      <c r="DP19" s="680"/>
      <c r="DQ19" s="684" t="s">
        <v>176</v>
      </c>
      <c r="DR19" s="679"/>
      <c r="DS19" s="679"/>
      <c r="DT19" s="679"/>
      <c r="DU19" s="679"/>
      <c r="DV19" s="679"/>
      <c r="DW19" s="679"/>
      <c r="DX19" s="679"/>
      <c r="DY19" s="679"/>
      <c r="DZ19" s="679"/>
      <c r="EA19" s="679"/>
      <c r="EB19" s="679"/>
      <c r="EC19" s="722"/>
    </row>
    <row r="20" spans="2:133" ht="11.25" customHeight="1" x14ac:dyDescent="0.15">
      <c r="B20" s="675" t="s">
        <v>276</v>
      </c>
      <c r="C20" s="676"/>
      <c r="D20" s="676"/>
      <c r="E20" s="676"/>
      <c r="F20" s="676"/>
      <c r="G20" s="676"/>
      <c r="H20" s="676"/>
      <c r="I20" s="676"/>
      <c r="J20" s="676"/>
      <c r="K20" s="676"/>
      <c r="L20" s="676"/>
      <c r="M20" s="676"/>
      <c r="N20" s="676"/>
      <c r="O20" s="676"/>
      <c r="P20" s="676"/>
      <c r="Q20" s="677"/>
      <c r="R20" s="678">
        <v>137</v>
      </c>
      <c r="S20" s="679"/>
      <c r="T20" s="679"/>
      <c r="U20" s="679"/>
      <c r="V20" s="679"/>
      <c r="W20" s="679"/>
      <c r="X20" s="679"/>
      <c r="Y20" s="680"/>
      <c r="Z20" s="715">
        <v>0</v>
      </c>
      <c r="AA20" s="715"/>
      <c r="AB20" s="715"/>
      <c r="AC20" s="715"/>
      <c r="AD20" s="716">
        <v>137</v>
      </c>
      <c r="AE20" s="716"/>
      <c r="AF20" s="716"/>
      <c r="AG20" s="716"/>
      <c r="AH20" s="716"/>
      <c r="AI20" s="716"/>
      <c r="AJ20" s="716"/>
      <c r="AK20" s="716"/>
      <c r="AL20" s="681">
        <v>0</v>
      </c>
      <c r="AM20" s="682"/>
      <c r="AN20" s="682"/>
      <c r="AO20" s="717"/>
      <c r="AP20" s="675" t="s">
        <v>277</v>
      </c>
      <c r="AQ20" s="676"/>
      <c r="AR20" s="676"/>
      <c r="AS20" s="676"/>
      <c r="AT20" s="676"/>
      <c r="AU20" s="676"/>
      <c r="AV20" s="676"/>
      <c r="AW20" s="676"/>
      <c r="AX20" s="676"/>
      <c r="AY20" s="676"/>
      <c r="AZ20" s="676"/>
      <c r="BA20" s="676"/>
      <c r="BB20" s="676"/>
      <c r="BC20" s="676"/>
      <c r="BD20" s="676"/>
      <c r="BE20" s="676"/>
      <c r="BF20" s="677"/>
      <c r="BG20" s="678" t="s">
        <v>176</v>
      </c>
      <c r="BH20" s="679"/>
      <c r="BI20" s="679"/>
      <c r="BJ20" s="679"/>
      <c r="BK20" s="679"/>
      <c r="BL20" s="679"/>
      <c r="BM20" s="679"/>
      <c r="BN20" s="680"/>
      <c r="BO20" s="715" t="s">
        <v>176</v>
      </c>
      <c r="BP20" s="715"/>
      <c r="BQ20" s="715"/>
      <c r="BR20" s="715"/>
      <c r="BS20" s="684" t="s">
        <v>176</v>
      </c>
      <c r="BT20" s="679"/>
      <c r="BU20" s="679"/>
      <c r="BV20" s="679"/>
      <c r="BW20" s="679"/>
      <c r="BX20" s="679"/>
      <c r="BY20" s="679"/>
      <c r="BZ20" s="679"/>
      <c r="CA20" s="679"/>
      <c r="CB20" s="722"/>
      <c r="CD20" s="711" t="s">
        <v>278</v>
      </c>
      <c r="CE20" s="712"/>
      <c r="CF20" s="712"/>
      <c r="CG20" s="712"/>
      <c r="CH20" s="712"/>
      <c r="CI20" s="712"/>
      <c r="CJ20" s="712"/>
      <c r="CK20" s="712"/>
      <c r="CL20" s="712"/>
      <c r="CM20" s="712"/>
      <c r="CN20" s="712"/>
      <c r="CO20" s="712"/>
      <c r="CP20" s="712"/>
      <c r="CQ20" s="713"/>
      <c r="CR20" s="678">
        <v>4592971</v>
      </c>
      <c r="CS20" s="679"/>
      <c r="CT20" s="679"/>
      <c r="CU20" s="679"/>
      <c r="CV20" s="679"/>
      <c r="CW20" s="679"/>
      <c r="CX20" s="679"/>
      <c r="CY20" s="680"/>
      <c r="CZ20" s="715">
        <v>100</v>
      </c>
      <c r="DA20" s="715"/>
      <c r="DB20" s="715"/>
      <c r="DC20" s="715"/>
      <c r="DD20" s="684">
        <v>1696201</v>
      </c>
      <c r="DE20" s="679"/>
      <c r="DF20" s="679"/>
      <c r="DG20" s="679"/>
      <c r="DH20" s="679"/>
      <c r="DI20" s="679"/>
      <c r="DJ20" s="679"/>
      <c r="DK20" s="679"/>
      <c r="DL20" s="679"/>
      <c r="DM20" s="679"/>
      <c r="DN20" s="679"/>
      <c r="DO20" s="679"/>
      <c r="DP20" s="680"/>
      <c r="DQ20" s="684">
        <v>2461664</v>
      </c>
      <c r="DR20" s="679"/>
      <c r="DS20" s="679"/>
      <c r="DT20" s="679"/>
      <c r="DU20" s="679"/>
      <c r="DV20" s="679"/>
      <c r="DW20" s="679"/>
      <c r="DX20" s="679"/>
      <c r="DY20" s="679"/>
      <c r="DZ20" s="679"/>
      <c r="EA20" s="679"/>
      <c r="EB20" s="679"/>
      <c r="EC20" s="722"/>
    </row>
    <row r="21" spans="2:133" ht="11.25" customHeight="1" x14ac:dyDescent="0.15">
      <c r="B21" s="675" t="s">
        <v>279</v>
      </c>
      <c r="C21" s="676"/>
      <c r="D21" s="676"/>
      <c r="E21" s="676"/>
      <c r="F21" s="676"/>
      <c r="G21" s="676"/>
      <c r="H21" s="676"/>
      <c r="I21" s="676"/>
      <c r="J21" s="676"/>
      <c r="K21" s="676"/>
      <c r="L21" s="676"/>
      <c r="M21" s="676"/>
      <c r="N21" s="676"/>
      <c r="O21" s="676"/>
      <c r="P21" s="676"/>
      <c r="Q21" s="677"/>
      <c r="R21" s="678">
        <v>3660</v>
      </c>
      <c r="S21" s="679"/>
      <c r="T21" s="679"/>
      <c r="U21" s="679"/>
      <c r="V21" s="679"/>
      <c r="W21" s="679"/>
      <c r="X21" s="679"/>
      <c r="Y21" s="680"/>
      <c r="Z21" s="715">
        <v>0.1</v>
      </c>
      <c r="AA21" s="715"/>
      <c r="AB21" s="715"/>
      <c r="AC21" s="715"/>
      <c r="AD21" s="716">
        <v>3660</v>
      </c>
      <c r="AE21" s="716"/>
      <c r="AF21" s="716"/>
      <c r="AG21" s="716"/>
      <c r="AH21" s="716"/>
      <c r="AI21" s="716"/>
      <c r="AJ21" s="716"/>
      <c r="AK21" s="716"/>
      <c r="AL21" s="681">
        <v>0.2</v>
      </c>
      <c r="AM21" s="682"/>
      <c r="AN21" s="682"/>
      <c r="AO21" s="717"/>
      <c r="AP21" s="772" t="s">
        <v>280</v>
      </c>
      <c r="AQ21" s="780"/>
      <c r="AR21" s="780"/>
      <c r="AS21" s="780"/>
      <c r="AT21" s="780"/>
      <c r="AU21" s="780"/>
      <c r="AV21" s="780"/>
      <c r="AW21" s="780"/>
      <c r="AX21" s="780"/>
      <c r="AY21" s="780"/>
      <c r="AZ21" s="780"/>
      <c r="BA21" s="780"/>
      <c r="BB21" s="780"/>
      <c r="BC21" s="780"/>
      <c r="BD21" s="780"/>
      <c r="BE21" s="780"/>
      <c r="BF21" s="774"/>
      <c r="BG21" s="678" t="s">
        <v>176</v>
      </c>
      <c r="BH21" s="679"/>
      <c r="BI21" s="679"/>
      <c r="BJ21" s="679"/>
      <c r="BK21" s="679"/>
      <c r="BL21" s="679"/>
      <c r="BM21" s="679"/>
      <c r="BN21" s="680"/>
      <c r="BO21" s="715" t="s">
        <v>176</v>
      </c>
      <c r="BP21" s="715"/>
      <c r="BQ21" s="715"/>
      <c r="BR21" s="715"/>
      <c r="BS21" s="684" t="s">
        <v>176</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x14ac:dyDescent="0.15">
      <c r="B22" s="675" t="s">
        <v>281</v>
      </c>
      <c r="C22" s="676"/>
      <c r="D22" s="676"/>
      <c r="E22" s="676"/>
      <c r="F22" s="676"/>
      <c r="G22" s="676"/>
      <c r="H22" s="676"/>
      <c r="I22" s="676"/>
      <c r="J22" s="676"/>
      <c r="K22" s="676"/>
      <c r="L22" s="676"/>
      <c r="M22" s="676"/>
      <c r="N22" s="676"/>
      <c r="O22" s="676"/>
      <c r="P22" s="676"/>
      <c r="Q22" s="677"/>
      <c r="R22" s="678">
        <v>1486571</v>
      </c>
      <c r="S22" s="679"/>
      <c r="T22" s="679"/>
      <c r="U22" s="679"/>
      <c r="V22" s="679"/>
      <c r="W22" s="679"/>
      <c r="X22" s="679"/>
      <c r="Y22" s="680"/>
      <c r="Z22" s="715">
        <v>30</v>
      </c>
      <c r="AA22" s="715"/>
      <c r="AB22" s="715"/>
      <c r="AC22" s="715"/>
      <c r="AD22" s="716">
        <v>1273967</v>
      </c>
      <c r="AE22" s="716"/>
      <c r="AF22" s="716"/>
      <c r="AG22" s="716"/>
      <c r="AH22" s="716"/>
      <c r="AI22" s="716"/>
      <c r="AJ22" s="716"/>
      <c r="AK22" s="716"/>
      <c r="AL22" s="681">
        <v>65</v>
      </c>
      <c r="AM22" s="682"/>
      <c r="AN22" s="682"/>
      <c r="AO22" s="717"/>
      <c r="AP22" s="772" t="s">
        <v>282</v>
      </c>
      <c r="AQ22" s="780"/>
      <c r="AR22" s="780"/>
      <c r="AS22" s="780"/>
      <c r="AT22" s="780"/>
      <c r="AU22" s="780"/>
      <c r="AV22" s="780"/>
      <c r="AW22" s="780"/>
      <c r="AX22" s="780"/>
      <c r="AY22" s="780"/>
      <c r="AZ22" s="780"/>
      <c r="BA22" s="780"/>
      <c r="BB22" s="780"/>
      <c r="BC22" s="780"/>
      <c r="BD22" s="780"/>
      <c r="BE22" s="780"/>
      <c r="BF22" s="774"/>
      <c r="BG22" s="678" t="s">
        <v>176</v>
      </c>
      <c r="BH22" s="679"/>
      <c r="BI22" s="679"/>
      <c r="BJ22" s="679"/>
      <c r="BK22" s="679"/>
      <c r="BL22" s="679"/>
      <c r="BM22" s="679"/>
      <c r="BN22" s="680"/>
      <c r="BO22" s="715" t="s">
        <v>176</v>
      </c>
      <c r="BP22" s="715"/>
      <c r="BQ22" s="715"/>
      <c r="BR22" s="715"/>
      <c r="BS22" s="684" t="s">
        <v>176</v>
      </c>
      <c r="BT22" s="679"/>
      <c r="BU22" s="679"/>
      <c r="BV22" s="679"/>
      <c r="BW22" s="679"/>
      <c r="BX22" s="679"/>
      <c r="BY22" s="679"/>
      <c r="BZ22" s="679"/>
      <c r="CA22" s="679"/>
      <c r="CB22" s="722"/>
      <c r="CD22" s="782" t="s">
        <v>283</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x14ac:dyDescent="0.15">
      <c r="B23" s="675" t="s">
        <v>284</v>
      </c>
      <c r="C23" s="676"/>
      <c r="D23" s="676"/>
      <c r="E23" s="676"/>
      <c r="F23" s="676"/>
      <c r="G23" s="676"/>
      <c r="H23" s="676"/>
      <c r="I23" s="676"/>
      <c r="J23" s="676"/>
      <c r="K23" s="676"/>
      <c r="L23" s="676"/>
      <c r="M23" s="676"/>
      <c r="N23" s="676"/>
      <c r="O23" s="676"/>
      <c r="P23" s="676"/>
      <c r="Q23" s="677"/>
      <c r="R23" s="678">
        <v>1273967</v>
      </c>
      <c r="S23" s="679"/>
      <c r="T23" s="679"/>
      <c r="U23" s="679"/>
      <c r="V23" s="679"/>
      <c r="W23" s="679"/>
      <c r="X23" s="679"/>
      <c r="Y23" s="680"/>
      <c r="Z23" s="715">
        <v>25.7</v>
      </c>
      <c r="AA23" s="715"/>
      <c r="AB23" s="715"/>
      <c r="AC23" s="715"/>
      <c r="AD23" s="716">
        <v>1273967</v>
      </c>
      <c r="AE23" s="716"/>
      <c r="AF23" s="716"/>
      <c r="AG23" s="716"/>
      <c r="AH23" s="716"/>
      <c r="AI23" s="716"/>
      <c r="AJ23" s="716"/>
      <c r="AK23" s="716"/>
      <c r="AL23" s="681">
        <v>65</v>
      </c>
      <c r="AM23" s="682"/>
      <c r="AN23" s="682"/>
      <c r="AO23" s="717"/>
      <c r="AP23" s="772" t="s">
        <v>285</v>
      </c>
      <c r="AQ23" s="780"/>
      <c r="AR23" s="780"/>
      <c r="AS23" s="780"/>
      <c r="AT23" s="780"/>
      <c r="AU23" s="780"/>
      <c r="AV23" s="780"/>
      <c r="AW23" s="780"/>
      <c r="AX23" s="780"/>
      <c r="AY23" s="780"/>
      <c r="AZ23" s="780"/>
      <c r="BA23" s="780"/>
      <c r="BB23" s="780"/>
      <c r="BC23" s="780"/>
      <c r="BD23" s="780"/>
      <c r="BE23" s="780"/>
      <c r="BF23" s="774"/>
      <c r="BG23" s="678" t="s">
        <v>176</v>
      </c>
      <c r="BH23" s="679"/>
      <c r="BI23" s="679"/>
      <c r="BJ23" s="679"/>
      <c r="BK23" s="679"/>
      <c r="BL23" s="679"/>
      <c r="BM23" s="679"/>
      <c r="BN23" s="680"/>
      <c r="BO23" s="715" t="s">
        <v>176</v>
      </c>
      <c r="BP23" s="715"/>
      <c r="BQ23" s="715"/>
      <c r="BR23" s="715"/>
      <c r="BS23" s="684" t="s">
        <v>176</v>
      </c>
      <c r="BT23" s="679"/>
      <c r="BU23" s="679"/>
      <c r="BV23" s="679"/>
      <c r="BW23" s="679"/>
      <c r="BX23" s="679"/>
      <c r="BY23" s="679"/>
      <c r="BZ23" s="679"/>
      <c r="CA23" s="679"/>
      <c r="CB23" s="722"/>
      <c r="CD23" s="782" t="s">
        <v>225</v>
      </c>
      <c r="CE23" s="783"/>
      <c r="CF23" s="783"/>
      <c r="CG23" s="783"/>
      <c r="CH23" s="783"/>
      <c r="CI23" s="783"/>
      <c r="CJ23" s="783"/>
      <c r="CK23" s="783"/>
      <c r="CL23" s="783"/>
      <c r="CM23" s="783"/>
      <c r="CN23" s="783"/>
      <c r="CO23" s="783"/>
      <c r="CP23" s="783"/>
      <c r="CQ23" s="784"/>
      <c r="CR23" s="782" t="s">
        <v>286</v>
      </c>
      <c r="CS23" s="783"/>
      <c r="CT23" s="783"/>
      <c r="CU23" s="783"/>
      <c r="CV23" s="783"/>
      <c r="CW23" s="783"/>
      <c r="CX23" s="783"/>
      <c r="CY23" s="784"/>
      <c r="CZ23" s="782" t="s">
        <v>287</v>
      </c>
      <c r="DA23" s="783"/>
      <c r="DB23" s="783"/>
      <c r="DC23" s="784"/>
      <c r="DD23" s="782" t="s">
        <v>288</v>
      </c>
      <c r="DE23" s="783"/>
      <c r="DF23" s="783"/>
      <c r="DG23" s="783"/>
      <c r="DH23" s="783"/>
      <c r="DI23" s="783"/>
      <c r="DJ23" s="783"/>
      <c r="DK23" s="784"/>
      <c r="DL23" s="791" t="s">
        <v>289</v>
      </c>
      <c r="DM23" s="792"/>
      <c r="DN23" s="792"/>
      <c r="DO23" s="792"/>
      <c r="DP23" s="792"/>
      <c r="DQ23" s="792"/>
      <c r="DR23" s="792"/>
      <c r="DS23" s="792"/>
      <c r="DT23" s="792"/>
      <c r="DU23" s="792"/>
      <c r="DV23" s="793"/>
      <c r="DW23" s="782" t="s">
        <v>290</v>
      </c>
      <c r="DX23" s="783"/>
      <c r="DY23" s="783"/>
      <c r="DZ23" s="783"/>
      <c r="EA23" s="783"/>
      <c r="EB23" s="783"/>
      <c r="EC23" s="784"/>
    </row>
    <row r="24" spans="2:133" ht="11.25" customHeight="1" x14ac:dyDescent="0.15">
      <c r="B24" s="675" t="s">
        <v>291</v>
      </c>
      <c r="C24" s="676"/>
      <c r="D24" s="676"/>
      <c r="E24" s="676"/>
      <c r="F24" s="676"/>
      <c r="G24" s="676"/>
      <c r="H24" s="676"/>
      <c r="I24" s="676"/>
      <c r="J24" s="676"/>
      <c r="K24" s="676"/>
      <c r="L24" s="676"/>
      <c r="M24" s="676"/>
      <c r="N24" s="676"/>
      <c r="O24" s="676"/>
      <c r="P24" s="676"/>
      <c r="Q24" s="677"/>
      <c r="R24" s="678">
        <v>212604</v>
      </c>
      <c r="S24" s="679"/>
      <c r="T24" s="679"/>
      <c r="U24" s="679"/>
      <c r="V24" s="679"/>
      <c r="W24" s="679"/>
      <c r="X24" s="679"/>
      <c r="Y24" s="680"/>
      <c r="Z24" s="715">
        <v>4.3</v>
      </c>
      <c r="AA24" s="715"/>
      <c r="AB24" s="715"/>
      <c r="AC24" s="715"/>
      <c r="AD24" s="716" t="s">
        <v>176</v>
      </c>
      <c r="AE24" s="716"/>
      <c r="AF24" s="716"/>
      <c r="AG24" s="716"/>
      <c r="AH24" s="716"/>
      <c r="AI24" s="716"/>
      <c r="AJ24" s="716"/>
      <c r="AK24" s="716"/>
      <c r="AL24" s="681" t="s">
        <v>176</v>
      </c>
      <c r="AM24" s="682"/>
      <c r="AN24" s="682"/>
      <c r="AO24" s="717"/>
      <c r="AP24" s="772" t="s">
        <v>292</v>
      </c>
      <c r="AQ24" s="780"/>
      <c r="AR24" s="780"/>
      <c r="AS24" s="780"/>
      <c r="AT24" s="780"/>
      <c r="AU24" s="780"/>
      <c r="AV24" s="780"/>
      <c r="AW24" s="780"/>
      <c r="AX24" s="780"/>
      <c r="AY24" s="780"/>
      <c r="AZ24" s="780"/>
      <c r="BA24" s="780"/>
      <c r="BB24" s="780"/>
      <c r="BC24" s="780"/>
      <c r="BD24" s="780"/>
      <c r="BE24" s="780"/>
      <c r="BF24" s="774"/>
      <c r="BG24" s="678" t="s">
        <v>176</v>
      </c>
      <c r="BH24" s="679"/>
      <c r="BI24" s="679"/>
      <c r="BJ24" s="679"/>
      <c r="BK24" s="679"/>
      <c r="BL24" s="679"/>
      <c r="BM24" s="679"/>
      <c r="BN24" s="680"/>
      <c r="BO24" s="715" t="s">
        <v>176</v>
      </c>
      <c r="BP24" s="715"/>
      <c r="BQ24" s="715"/>
      <c r="BR24" s="715"/>
      <c r="BS24" s="684" t="s">
        <v>176</v>
      </c>
      <c r="BT24" s="679"/>
      <c r="BU24" s="679"/>
      <c r="BV24" s="679"/>
      <c r="BW24" s="679"/>
      <c r="BX24" s="679"/>
      <c r="BY24" s="679"/>
      <c r="BZ24" s="679"/>
      <c r="CA24" s="679"/>
      <c r="CB24" s="722"/>
      <c r="CD24" s="736" t="s">
        <v>293</v>
      </c>
      <c r="CE24" s="737"/>
      <c r="CF24" s="737"/>
      <c r="CG24" s="737"/>
      <c r="CH24" s="737"/>
      <c r="CI24" s="737"/>
      <c r="CJ24" s="737"/>
      <c r="CK24" s="737"/>
      <c r="CL24" s="737"/>
      <c r="CM24" s="737"/>
      <c r="CN24" s="737"/>
      <c r="CO24" s="737"/>
      <c r="CP24" s="737"/>
      <c r="CQ24" s="738"/>
      <c r="CR24" s="733">
        <v>1298967</v>
      </c>
      <c r="CS24" s="734"/>
      <c r="CT24" s="734"/>
      <c r="CU24" s="734"/>
      <c r="CV24" s="734"/>
      <c r="CW24" s="734"/>
      <c r="CX24" s="734"/>
      <c r="CY24" s="777"/>
      <c r="CZ24" s="778">
        <v>28.3</v>
      </c>
      <c r="DA24" s="749"/>
      <c r="DB24" s="749"/>
      <c r="DC24" s="781"/>
      <c r="DD24" s="776">
        <v>951350</v>
      </c>
      <c r="DE24" s="734"/>
      <c r="DF24" s="734"/>
      <c r="DG24" s="734"/>
      <c r="DH24" s="734"/>
      <c r="DI24" s="734"/>
      <c r="DJ24" s="734"/>
      <c r="DK24" s="777"/>
      <c r="DL24" s="776">
        <v>930966</v>
      </c>
      <c r="DM24" s="734"/>
      <c r="DN24" s="734"/>
      <c r="DO24" s="734"/>
      <c r="DP24" s="734"/>
      <c r="DQ24" s="734"/>
      <c r="DR24" s="734"/>
      <c r="DS24" s="734"/>
      <c r="DT24" s="734"/>
      <c r="DU24" s="734"/>
      <c r="DV24" s="777"/>
      <c r="DW24" s="778">
        <v>45.9</v>
      </c>
      <c r="DX24" s="749"/>
      <c r="DY24" s="749"/>
      <c r="DZ24" s="749"/>
      <c r="EA24" s="749"/>
      <c r="EB24" s="749"/>
      <c r="EC24" s="779"/>
    </row>
    <row r="25" spans="2:133" ht="11.25" customHeight="1" x14ac:dyDescent="0.15">
      <c r="B25" s="675" t="s">
        <v>294</v>
      </c>
      <c r="C25" s="676"/>
      <c r="D25" s="676"/>
      <c r="E25" s="676"/>
      <c r="F25" s="676"/>
      <c r="G25" s="676"/>
      <c r="H25" s="676"/>
      <c r="I25" s="676"/>
      <c r="J25" s="676"/>
      <c r="K25" s="676"/>
      <c r="L25" s="676"/>
      <c r="M25" s="676"/>
      <c r="N25" s="676"/>
      <c r="O25" s="676"/>
      <c r="P25" s="676"/>
      <c r="Q25" s="677"/>
      <c r="R25" s="678" t="s">
        <v>176</v>
      </c>
      <c r="S25" s="679"/>
      <c r="T25" s="679"/>
      <c r="U25" s="679"/>
      <c r="V25" s="679"/>
      <c r="W25" s="679"/>
      <c r="X25" s="679"/>
      <c r="Y25" s="680"/>
      <c r="Z25" s="715" t="s">
        <v>176</v>
      </c>
      <c r="AA25" s="715"/>
      <c r="AB25" s="715"/>
      <c r="AC25" s="715"/>
      <c r="AD25" s="716" t="s">
        <v>176</v>
      </c>
      <c r="AE25" s="716"/>
      <c r="AF25" s="716"/>
      <c r="AG25" s="716"/>
      <c r="AH25" s="716"/>
      <c r="AI25" s="716"/>
      <c r="AJ25" s="716"/>
      <c r="AK25" s="716"/>
      <c r="AL25" s="681" t="s">
        <v>176</v>
      </c>
      <c r="AM25" s="682"/>
      <c r="AN25" s="682"/>
      <c r="AO25" s="717"/>
      <c r="AP25" s="772" t="s">
        <v>295</v>
      </c>
      <c r="AQ25" s="780"/>
      <c r="AR25" s="780"/>
      <c r="AS25" s="780"/>
      <c r="AT25" s="780"/>
      <c r="AU25" s="780"/>
      <c r="AV25" s="780"/>
      <c r="AW25" s="780"/>
      <c r="AX25" s="780"/>
      <c r="AY25" s="780"/>
      <c r="AZ25" s="780"/>
      <c r="BA25" s="780"/>
      <c r="BB25" s="780"/>
      <c r="BC25" s="780"/>
      <c r="BD25" s="780"/>
      <c r="BE25" s="780"/>
      <c r="BF25" s="774"/>
      <c r="BG25" s="678" t="s">
        <v>176</v>
      </c>
      <c r="BH25" s="679"/>
      <c r="BI25" s="679"/>
      <c r="BJ25" s="679"/>
      <c r="BK25" s="679"/>
      <c r="BL25" s="679"/>
      <c r="BM25" s="679"/>
      <c r="BN25" s="680"/>
      <c r="BO25" s="715" t="s">
        <v>176</v>
      </c>
      <c r="BP25" s="715"/>
      <c r="BQ25" s="715"/>
      <c r="BR25" s="715"/>
      <c r="BS25" s="684" t="s">
        <v>176</v>
      </c>
      <c r="BT25" s="679"/>
      <c r="BU25" s="679"/>
      <c r="BV25" s="679"/>
      <c r="BW25" s="679"/>
      <c r="BX25" s="679"/>
      <c r="BY25" s="679"/>
      <c r="BZ25" s="679"/>
      <c r="CA25" s="679"/>
      <c r="CB25" s="722"/>
      <c r="CD25" s="711" t="s">
        <v>296</v>
      </c>
      <c r="CE25" s="712"/>
      <c r="CF25" s="712"/>
      <c r="CG25" s="712"/>
      <c r="CH25" s="712"/>
      <c r="CI25" s="712"/>
      <c r="CJ25" s="712"/>
      <c r="CK25" s="712"/>
      <c r="CL25" s="712"/>
      <c r="CM25" s="712"/>
      <c r="CN25" s="712"/>
      <c r="CO25" s="712"/>
      <c r="CP25" s="712"/>
      <c r="CQ25" s="713"/>
      <c r="CR25" s="678">
        <v>550252</v>
      </c>
      <c r="CS25" s="697"/>
      <c r="CT25" s="697"/>
      <c r="CU25" s="697"/>
      <c r="CV25" s="697"/>
      <c r="CW25" s="697"/>
      <c r="CX25" s="697"/>
      <c r="CY25" s="698"/>
      <c r="CZ25" s="681">
        <v>12</v>
      </c>
      <c r="DA25" s="699"/>
      <c r="DB25" s="699"/>
      <c r="DC25" s="700"/>
      <c r="DD25" s="684">
        <v>519169</v>
      </c>
      <c r="DE25" s="697"/>
      <c r="DF25" s="697"/>
      <c r="DG25" s="697"/>
      <c r="DH25" s="697"/>
      <c r="DI25" s="697"/>
      <c r="DJ25" s="697"/>
      <c r="DK25" s="698"/>
      <c r="DL25" s="684">
        <v>500851</v>
      </c>
      <c r="DM25" s="697"/>
      <c r="DN25" s="697"/>
      <c r="DO25" s="697"/>
      <c r="DP25" s="697"/>
      <c r="DQ25" s="697"/>
      <c r="DR25" s="697"/>
      <c r="DS25" s="697"/>
      <c r="DT25" s="697"/>
      <c r="DU25" s="697"/>
      <c r="DV25" s="698"/>
      <c r="DW25" s="681">
        <v>24.7</v>
      </c>
      <c r="DX25" s="699"/>
      <c r="DY25" s="699"/>
      <c r="DZ25" s="699"/>
      <c r="EA25" s="699"/>
      <c r="EB25" s="699"/>
      <c r="EC25" s="714"/>
    </row>
    <row r="26" spans="2:133" ht="11.25" customHeight="1" x14ac:dyDescent="0.15">
      <c r="B26" s="675" t="s">
        <v>297</v>
      </c>
      <c r="C26" s="676"/>
      <c r="D26" s="676"/>
      <c r="E26" s="676"/>
      <c r="F26" s="676"/>
      <c r="G26" s="676"/>
      <c r="H26" s="676"/>
      <c r="I26" s="676"/>
      <c r="J26" s="676"/>
      <c r="K26" s="676"/>
      <c r="L26" s="676"/>
      <c r="M26" s="676"/>
      <c r="N26" s="676"/>
      <c r="O26" s="676"/>
      <c r="P26" s="676"/>
      <c r="Q26" s="677"/>
      <c r="R26" s="678">
        <v>2172102</v>
      </c>
      <c r="S26" s="679"/>
      <c r="T26" s="679"/>
      <c r="U26" s="679"/>
      <c r="V26" s="679"/>
      <c r="W26" s="679"/>
      <c r="X26" s="679"/>
      <c r="Y26" s="680"/>
      <c r="Z26" s="715">
        <v>43.8</v>
      </c>
      <c r="AA26" s="715"/>
      <c r="AB26" s="715"/>
      <c r="AC26" s="715"/>
      <c r="AD26" s="716">
        <v>1959498</v>
      </c>
      <c r="AE26" s="716"/>
      <c r="AF26" s="716"/>
      <c r="AG26" s="716"/>
      <c r="AH26" s="716"/>
      <c r="AI26" s="716"/>
      <c r="AJ26" s="716"/>
      <c r="AK26" s="716"/>
      <c r="AL26" s="681">
        <v>100</v>
      </c>
      <c r="AM26" s="682"/>
      <c r="AN26" s="682"/>
      <c r="AO26" s="717"/>
      <c r="AP26" s="772" t="s">
        <v>298</v>
      </c>
      <c r="AQ26" s="773"/>
      <c r="AR26" s="773"/>
      <c r="AS26" s="773"/>
      <c r="AT26" s="773"/>
      <c r="AU26" s="773"/>
      <c r="AV26" s="773"/>
      <c r="AW26" s="773"/>
      <c r="AX26" s="773"/>
      <c r="AY26" s="773"/>
      <c r="AZ26" s="773"/>
      <c r="BA26" s="773"/>
      <c r="BB26" s="773"/>
      <c r="BC26" s="773"/>
      <c r="BD26" s="773"/>
      <c r="BE26" s="773"/>
      <c r="BF26" s="774"/>
      <c r="BG26" s="678" t="s">
        <v>176</v>
      </c>
      <c r="BH26" s="679"/>
      <c r="BI26" s="679"/>
      <c r="BJ26" s="679"/>
      <c r="BK26" s="679"/>
      <c r="BL26" s="679"/>
      <c r="BM26" s="679"/>
      <c r="BN26" s="680"/>
      <c r="BO26" s="715" t="s">
        <v>176</v>
      </c>
      <c r="BP26" s="715"/>
      <c r="BQ26" s="715"/>
      <c r="BR26" s="715"/>
      <c r="BS26" s="684" t="s">
        <v>176</v>
      </c>
      <c r="BT26" s="679"/>
      <c r="BU26" s="679"/>
      <c r="BV26" s="679"/>
      <c r="BW26" s="679"/>
      <c r="BX26" s="679"/>
      <c r="BY26" s="679"/>
      <c r="BZ26" s="679"/>
      <c r="CA26" s="679"/>
      <c r="CB26" s="722"/>
      <c r="CD26" s="711" t="s">
        <v>299</v>
      </c>
      <c r="CE26" s="712"/>
      <c r="CF26" s="712"/>
      <c r="CG26" s="712"/>
      <c r="CH26" s="712"/>
      <c r="CI26" s="712"/>
      <c r="CJ26" s="712"/>
      <c r="CK26" s="712"/>
      <c r="CL26" s="712"/>
      <c r="CM26" s="712"/>
      <c r="CN26" s="712"/>
      <c r="CO26" s="712"/>
      <c r="CP26" s="712"/>
      <c r="CQ26" s="713"/>
      <c r="CR26" s="678">
        <v>324110</v>
      </c>
      <c r="CS26" s="679"/>
      <c r="CT26" s="679"/>
      <c r="CU26" s="679"/>
      <c r="CV26" s="679"/>
      <c r="CW26" s="679"/>
      <c r="CX26" s="679"/>
      <c r="CY26" s="680"/>
      <c r="CZ26" s="681">
        <v>7.1</v>
      </c>
      <c r="DA26" s="699"/>
      <c r="DB26" s="699"/>
      <c r="DC26" s="700"/>
      <c r="DD26" s="684">
        <v>301378</v>
      </c>
      <c r="DE26" s="679"/>
      <c r="DF26" s="679"/>
      <c r="DG26" s="679"/>
      <c r="DH26" s="679"/>
      <c r="DI26" s="679"/>
      <c r="DJ26" s="679"/>
      <c r="DK26" s="680"/>
      <c r="DL26" s="684" t="s">
        <v>176</v>
      </c>
      <c r="DM26" s="679"/>
      <c r="DN26" s="679"/>
      <c r="DO26" s="679"/>
      <c r="DP26" s="679"/>
      <c r="DQ26" s="679"/>
      <c r="DR26" s="679"/>
      <c r="DS26" s="679"/>
      <c r="DT26" s="679"/>
      <c r="DU26" s="679"/>
      <c r="DV26" s="680"/>
      <c r="DW26" s="681" t="s">
        <v>176</v>
      </c>
      <c r="DX26" s="699"/>
      <c r="DY26" s="699"/>
      <c r="DZ26" s="699"/>
      <c r="EA26" s="699"/>
      <c r="EB26" s="699"/>
      <c r="EC26" s="714"/>
    </row>
    <row r="27" spans="2:133" ht="11.25" customHeight="1" x14ac:dyDescent="0.15">
      <c r="B27" s="675" t="s">
        <v>300</v>
      </c>
      <c r="C27" s="676"/>
      <c r="D27" s="676"/>
      <c r="E27" s="676"/>
      <c r="F27" s="676"/>
      <c r="G27" s="676"/>
      <c r="H27" s="676"/>
      <c r="I27" s="676"/>
      <c r="J27" s="676"/>
      <c r="K27" s="676"/>
      <c r="L27" s="676"/>
      <c r="M27" s="676"/>
      <c r="N27" s="676"/>
      <c r="O27" s="676"/>
      <c r="P27" s="676"/>
      <c r="Q27" s="677"/>
      <c r="R27" s="678">
        <v>504</v>
      </c>
      <c r="S27" s="679"/>
      <c r="T27" s="679"/>
      <c r="U27" s="679"/>
      <c r="V27" s="679"/>
      <c r="W27" s="679"/>
      <c r="X27" s="679"/>
      <c r="Y27" s="680"/>
      <c r="Z27" s="715">
        <v>0</v>
      </c>
      <c r="AA27" s="715"/>
      <c r="AB27" s="715"/>
      <c r="AC27" s="715"/>
      <c r="AD27" s="716">
        <v>504</v>
      </c>
      <c r="AE27" s="716"/>
      <c r="AF27" s="716"/>
      <c r="AG27" s="716"/>
      <c r="AH27" s="716"/>
      <c r="AI27" s="716"/>
      <c r="AJ27" s="716"/>
      <c r="AK27" s="716"/>
      <c r="AL27" s="681">
        <v>0</v>
      </c>
      <c r="AM27" s="682"/>
      <c r="AN27" s="682"/>
      <c r="AO27" s="717"/>
      <c r="AP27" s="675" t="s">
        <v>301</v>
      </c>
      <c r="AQ27" s="676"/>
      <c r="AR27" s="676"/>
      <c r="AS27" s="676"/>
      <c r="AT27" s="676"/>
      <c r="AU27" s="676"/>
      <c r="AV27" s="676"/>
      <c r="AW27" s="676"/>
      <c r="AX27" s="676"/>
      <c r="AY27" s="676"/>
      <c r="AZ27" s="676"/>
      <c r="BA27" s="676"/>
      <c r="BB27" s="676"/>
      <c r="BC27" s="676"/>
      <c r="BD27" s="676"/>
      <c r="BE27" s="676"/>
      <c r="BF27" s="677"/>
      <c r="BG27" s="678">
        <v>522157</v>
      </c>
      <c r="BH27" s="679"/>
      <c r="BI27" s="679"/>
      <c r="BJ27" s="679"/>
      <c r="BK27" s="679"/>
      <c r="BL27" s="679"/>
      <c r="BM27" s="679"/>
      <c r="BN27" s="680"/>
      <c r="BO27" s="715">
        <v>100</v>
      </c>
      <c r="BP27" s="715"/>
      <c r="BQ27" s="715"/>
      <c r="BR27" s="715"/>
      <c r="BS27" s="684">
        <v>1925</v>
      </c>
      <c r="BT27" s="679"/>
      <c r="BU27" s="679"/>
      <c r="BV27" s="679"/>
      <c r="BW27" s="679"/>
      <c r="BX27" s="679"/>
      <c r="BY27" s="679"/>
      <c r="BZ27" s="679"/>
      <c r="CA27" s="679"/>
      <c r="CB27" s="722"/>
      <c r="CD27" s="711" t="s">
        <v>302</v>
      </c>
      <c r="CE27" s="712"/>
      <c r="CF27" s="712"/>
      <c r="CG27" s="712"/>
      <c r="CH27" s="712"/>
      <c r="CI27" s="712"/>
      <c r="CJ27" s="712"/>
      <c r="CK27" s="712"/>
      <c r="CL27" s="712"/>
      <c r="CM27" s="712"/>
      <c r="CN27" s="712"/>
      <c r="CO27" s="712"/>
      <c r="CP27" s="712"/>
      <c r="CQ27" s="713"/>
      <c r="CR27" s="678">
        <v>391195</v>
      </c>
      <c r="CS27" s="697"/>
      <c r="CT27" s="697"/>
      <c r="CU27" s="697"/>
      <c r="CV27" s="697"/>
      <c r="CW27" s="697"/>
      <c r="CX27" s="697"/>
      <c r="CY27" s="698"/>
      <c r="CZ27" s="681">
        <v>8.5</v>
      </c>
      <c r="DA27" s="699"/>
      <c r="DB27" s="699"/>
      <c r="DC27" s="700"/>
      <c r="DD27" s="684">
        <v>79856</v>
      </c>
      <c r="DE27" s="697"/>
      <c r="DF27" s="697"/>
      <c r="DG27" s="697"/>
      <c r="DH27" s="697"/>
      <c r="DI27" s="697"/>
      <c r="DJ27" s="697"/>
      <c r="DK27" s="698"/>
      <c r="DL27" s="684">
        <v>77790</v>
      </c>
      <c r="DM27" s="697"/>
      <c r="DN27" s="697"/>
      <c r="DO27" s="697"/>
      <c r="DP27" s="697"/>
      <c r="DQ27" s="697"/>
      <c r="DR27" s="697"/>
      <c r="DS27" s="697"/>
      <c r="DT27" s="697"/>
      <c r="DU27" s="697"/>
      <c r="DV27" s="698"/>
      <c r="DW27" s="681">
        <v>3.8</v>
      </c>
      <c r="DX27" s="699"/>
      <c r="DY27" s="699"/>
      <c r="DZ27" s="699"/>
      <c r="EA27" s="699"/>
      <c r="EB27" s="699"/>
      <c r="EC27" s="714"/>
    </row>
    <row r="28" spans="2:133" ht="11.25" customHeight="1" x14ac:dyDescent="0.15">
      <c r="B28" s="675" t="s">
        <v>303</v>
      </c>
      <c r="C28" s="676"/>
      <c r="D28" s="676"/>
      <c r="E28" s="676"/>
      <c r="F28" s="676"/>
      <c r="G28" s="676"/>
      <c r="H28" s="676"/>
      <c r="I28" s="676"/>
      <c r="J28" s="676"/>
      <c r="K28" s="676"/>
      <c r="L28" s="676"/>
      <c r="M28" s="676"/>
      <c r="N28" s="676"/>
      <c r="O28" s="676"/>
      <c r="P28" s="676"/>
      <c r="Q28" s="677"/>
      <c r="R28" s="678">
        <v>19018</v>
      </c>
      <c r="S28" s="679"/>
      <c r="T28" s="679"/>
      <c r="U28" s="679"/>
      <c r="V28" s="679"/>
      <c r="W28" s="679"/>
      <c r="X28" s="679"/>
      <c r="Y28" s="680"/>
      <c r="Z28" s="715">
        <v>0.4</v>
      </c>
      <c r="AA28" s="715"/>
      <c r="AB28" s="715"/>
      <c r="AC28" s="715"/>
      <c r="AD28" s="716" t="s">
        <v>176</v>
      </c>
      <c r="AE28" s="716"/>
      <c r="AF28" s="716"/>
      <c r="AG28" s="716"/>
      <c r="AH28" s="716"/>
      <c r="AI28" s="716"/>
      <c r="AJ28" s="716"/>
      <c r="AK28" s="716"/>
      <c r="AL28" s="681" t="s">
        <v>176</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304</v>
      </c>
      <c r="CE28" s="712"/>
      <c r="CF28" s="712"/>
      <c r="CG28" s="712"/>
      <c r="CH28" s="712"/>
      <c r="CI28" s="712"/>
      <c r="CJ28" s="712"/>
      <c r="CK28" s="712"/>
      <c r="CL28" s="712"/>
      <c r="CM28" s="712"/>
      <c r="CN28" s="712"/>
      <c r="CO28" s="712"/>
      <c r="CP28" s="712"/>
      <c r="CQ28" s="713"/>
      <c r="CR28" s="678">
        <v>357520</v>
      </c>
      <c r="CS28" s="679"/>
      <c r="CT28" s="679"/>
      <c r="CU28" s="679"/>
      <c r="CV28" s="679"/>
      <c r="CW28" s="679"/>
      <c r="CX28" s="679"/>
      <c r="CY28" s="680"/>
      <c r="CZ28" s="681">
        <v>7.8</v>
      </c>
      <c r="DA28" s="699"/>
      <c r="DB28" s="699"/>
      <c r="DC28" s="700"/>
      <c r="DD28" s="684">
        <v>352325</v>
      </c>
      <c r="DE28" s="679"/>
      <c r="DF28" s="679"/>
      <c r="DG28" s="679"/>
      <c r="DH28" s="679"/>
      <c r="DI28" s="679"/>
      <c r="DJ28" s="679"/>
      <c r="DK28" s="680"/>
      <c r="DL28" s="684">
        <v>352325</v>
      </c>
      <c r="DM28" s="679"/>
      <c r="DN28" s="679"/>
      <c r="DO28" s="679"/>
      <c r="DP28" s="679"/>
      <c r="DQ28" s="679"/>
      <c r="DR28" s="679"/>
      <c r="DS28" s="679"/>
      <c r="DT28" s="679"/>
      <c r="DU28" s="679"/>
      <c r="DV28" s="680"/>
      <c r="DW28" s="681">
        <v>17.399999999999999</v>
      </c>
      <c r="DX28" s="699"/>
      <c r="DY28" s="699"/>
      <c r="DZ28" s="699"/>
      <c r="EA28" s="699"/>
      <c r="EB28" s="699"/>
      <c r="EC28" s="714"/>
    </row>
    <row r="29" spans="2:133" ht="11.25" customHeight="1" x14ac:dyDescent="0.15">
      <c r="B29" s="675" t="s">
        <v>305</v>
      </c>
      <c r="C29" s="676"/>
      <c r="D29" s="676"/>
      <c r="E29" s="676"/>
      <c r="F29" s="676"/>
      <c r="G29" s="676"/>
      <c r="H29" s="676"/>
      <c r="I29" s="676"/>
      <c r="J29" s="676"/>
      <c r="K29" s="676"/>
      <c r="L29" s="676"/>
      <c r="M29" s="676"/>
      <c r="N29" s="676"/>
      <c r="O29" s="676"/>
      <c r="P29" s="676"/>
      <c r="Q29" s="677"/>
      <c r="R29" s="678">
        <v>20789</v>
      </c>
      <c r="S29" s="679"/>
      <c r="T29" s="679"/>
      <c r="U29" s="679"/>
      <c r="V29" s="679"/>
      <c r="W29" s="679"/>
      <c r="X29" s="679"/>
      <c r="Y29" s="680"/>
      <c r="Z29" s="715">
        <v>0.4</v>
      </c>
      <c r="AA29" s="715"/>
      <c r="AB29" s="715"/>
      <c r="AC29" s="715"/>
      <c r="AD29" s="716" t="s">
        <v>176</v>
      </c>
      <c r="AE29" s="716"/>
      <c r="AF29" s="716"/>
      <c r="AG29" s="716"/>
      <c r="AH29" s="716"/>
      <c r="AI29" s="716"/>
      <c r="AJ29" s="716"/>
      <c r="AK29" s="716"/>
      <c r="AL29" s="681" t="s">
        <v>176</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75"/>
      <c r="CD29" s="763" t="s">
        <v>306</v>
      </c>
      <c r="CE29" s="764"/>
      <c r="CF29" s="711" t="s">
        <v>307</v>
      </c>
      <c r="CG29" s="712"/>
      <c r="CH29" s="712"/>
      <c r="CI29" s="712"/>
      <c r="CJ29" s="712"/>
      <c r="CK29" s="712"/>
      <c r="CL29" s="712"/>
      <c r="CM29" s="712"/>
      <c r="CN29" s="712"/>
      <c r="CO29" s="712"/>
      <c r="CP29" s="712"/>
      <c r="CQ29" s="713"/>
      <c r="CR29" s="678">
        <v>357520</v>
      </c>
      <c r="CS29" s="697"/>
      <c r="CT29" s="697"/>
      <c r="CU29" s="697"/>
      <c r="CV29" s="697"/>
      <c r="CW29" s="697"/>
      <c r="CX29" s="697"/>
      <c r="CY29" s="698"/>
      <c r="CZ29" s="681">
        <v>7.8</v>
      </c>
      <c r="DA29" s="699"/>
      <c r="DB29" s="699"/>
      <c r="DC29" s="700"/>
      <c r="DD29" s="684">
        <v>352325</v>
      </c>
      <c r="DE29" s="697"/>
      <c r="DF29" s="697"/>
      <c r="DG29" s="697"/>
      <c r="DH29" s="697"/>
      <c r="DI29" s="697"/>
      <c r="DJ29" s="697"/>
      <c r="DK29" s="698"/>
      <c r="DL29" s="684">
        <v>352325</v>
      </c>
      <c r="DM29" s="697"/>
      <c r="DN29" s="697"/>
      <c r="DO29" s="697"/>
      <c r="DP29" s="697"/>
      <c r="DQ29" s="697"/>
      <c r="DR29" s="697"/>
      <c r="DS29" s="697"/>
      <c r="DT29" s="697"/>
      <c r="DU29" s="697"/>
      <c r="DV29" s="698"/>
      <c r="DW29" s="681">
        <v>17.399999999999999</v>
      </c>
      <c r="DX29" s="699"/>
      <c r="DY29" s="699"/>
      <c r="DZ29" s="699"/>
      <c r="EA29" s="699"/>
      <c r="EB29" s="699"/>
      <c r="EC29" s="714"/>
    </row>
    <row r="30" spans="2:133" ht="11.25" customHeight="1" x14ac:dyDescent="0.15">
      <c r="B30" s="675" t="s">
        <v>308</v>
      </c>
      <c r="C30" s="676"/>
      <c r="D30" s="676"/>
      <c r="E30" s="676"/>
      <c r="F30" s="676"/>
      <c r="G30" s="676"/>
      <c r="H30" s="676"/>
      <c r="I30" s="676"/>
      <c r="J30" s="676"/>
      <c r="K30" s="676"/>
      <c r="L30" s="676"/>
      <c r="M30" s="676"/>
      <c r="N30" s="676"/>
      <c r="O30" s="676"/>
      <c r="P30" s="676"/>
      <c r="Q30" s="677"/>
      <c r="R30" s="678">
        <v>10649</v>
      </c>
      <c r="S30" s="679"/>
      <c r="T30" s="679"/>
      <c r="U30" s="679"/>
      <c r="V30" s="679"/>
      <c r="W30" s="679"/>
      <c r="X30" s="679"/>
      <c r="Y30" s="680"/>
      <c r="Z30" s="715">
        <v>0.2</v>
      </c>
      <c r="AA30" s="715"/>
      <c r="AB30" s="715"/>
      <c r="AC30" s="715"/>
      <c r="AD30" s="716" t="s">
        <v>176</v>
      </c>
      <c r="AE30" s="716"/>
      <c r="AF30" s="716"/>
      <c r="AG30" s="716"/>
      <c r="AH30" s="716"/>
      <c r="AI30" s="716"/>
      <c r="AJ30" s="716"/>
      <c r="AK30" s="716"/>
      <c r="AL30" s="681" t="s">
        <v>176</v>
      </c>
      <c r="AM30" s="682"/>
      <c r="AN30" s="682"/>
      <c r="AO30" s="717"/>
      <c r="AP30" s="739" t="s">
        <v>225</v>
      </c>
      <c r="AQ30" s="740"/>
      <c r="AR30" s="740"/>
      <c r="AS30" s="740"/>
      <c r="AT30" s="740"/>
      <c r="AU30" s="740"/>
      <c r="AV30" s="740"/>
      <c r="AW30" s="740"/>
      <c r="AX30" s="740"/>
      <c r="AY30" s="740"/>
      <c r="AZ30" s="740"/>
      <c r="BA30" s="740"/>
      <c r="BB30" s="740"/>
      <c r="BC30" s="740"/>
      <c r="BD30" s="740"/>
      <c r="BE30" s="740"/>
      <c r="BF30" s="741"/>
      <c r="BG30" s="739" t="s">
        <v>309</v>
      </c>
      <c r="BH30" s="752"/>
      <c r="BI30" s="752"/>
      <c r="BJ30" s="752"/>
      <c r="BK30" s="752"/>
      <c r="BL30" s="752"/>
      <c r="BM30" s="752"/>
      <c r="BN30" s="752"/>
      <c r="BO30" s="752"/>
      <c r="BP30" s="752"/>
      <c r="BQ30" s="753"/>
      <c r="BR30" s="739" t="s">
        <v>310</v>
      </c>
      <c r="BS30" s="752"/>
      <c r="BT30" s="752"/>
      <c r="BU30" s="752"/>
      <c r="BV30" s="752"/>
      <c r="BW30" s="752"/>
      <c r="BX30" s="752"/>
      <c r="BY30" s="752"/>
      <c r="BZ30" s="752"/>
      <c r="CA30" s="752"/>
      <c r="CB30" s="753"/>
      <c r="CD30" s="765"/>
      <c r="CE30" s="766"/>
      <c r="CF30" s="711" t="s">
        <v>311</v>
      </c>
      <c r="CG30" s="712"/>
      <c r="CH30" s="712"/>
      <c r="CI30" s="712"/>
      <c r="CJ30" s="712"/>
      <c r="CK30" s="712"/>
      <c r="CL30" s="712"/>
      <c r="CM30" s="712"/>
      <c r="CN30" s="712"/>
      <c r="CO30" s="712"/>
      <c r="CP30" s="712"/>
      <c r="CQ30" s="713"/>
      <c r="CR30" s="678">
        <v>341289</v>
      </c>
      <c r="CS30" s="679"/>
      <c r="CT30" s="679"/>
      <c r="CU30" s="679"/>
      <c r="CV30" s="679"/>
      <c r="CW30" s="679"/>
      <c r="CX30" s="679"/>
      <c r="CY30" s="680"/>
      <c r="CZ30" s="681">
        <v>7.4</v>
      </c>
      <c r="DA30" s="699"/>
      <c r="DB30" s="699"/>
      <c r="DC30" s="700"/>
      <c r="DD30" s="684">
        <v>336094</v>
      </c>
      <c r="DE30" s="679"/>
      <c r="DF30" s="679"/>
      <c r="DG30" s="679"/>
      <c r="DH30" s="679"/>
      <c r="DI30" s="679"/>
      <c r="DJ30" s="679"/>
      <c r="DK30" s="680"/>
      <c r="DL30" s="684">
        <v>336094</v>
      </c>
      <c r="DM30" s="679"/>
      <c r="DN30" s="679"/>
      <c r="DO30" s="679"/>
      <c r="DP30" s="679"/>
      <c r="DQ30" s="679"/>
      <c r="DR30" s="679"/>
      <c r="DS30" s="679"/>
      <c r="DT30" s="679"/>
      <c r="DU30" s="679"/>
      <c r="DV30" s="680"/>
      <c r="DW30" s="681">
        <v>16.600000000000001</v>
      </c>
      <c r="DX30" s="699"/>
      <c r="DY30" s="699"/>
      <c r="DZ30" s="699"/>
      <c r="EA30" s="699"/>
      <c r="EB30" s="699"/>
      <c r="EC30" s="714"/>
    </row>
    <row r="31" spans="2:133" ht="11.25" customHeight="1" x14ac:dyDescent="0.15">
      <c r="B31" s="675" t="s">
        <v>312</v>
      </c>
      <c r="C31" s="676"/>
      <c r="D31" s="676"/>
      <c r="E31" s="676"/>
      <c r="F31" s="676"/>
      <c r="G31" s="676"/>
      <c r="H31" s="676"/>
      <c r="I31" s="676"/>
      <c r="J31" s="676"/>
      <c r="K31" s="676"/>
      <c r="L31" s="676"/>
      <c r="M31" s="676"/>
      <c r="N31" s="676"/>
      <c r="O31" s="676"/>
      <c r="P31" s="676"/>
      <c r="Q31" s="677"/>
      <c r="R31" s="678">
        <v>499387</v>
      </c>
      <c r="S31" s="679"/>
      <c r="T31" s="679"/>
      <c r="U31" s="679"/>
      <c r="V31" s="679"/>
      <c r="W31" s="679"/>
      <c r="X31" s="679"/>
      <c r="Y31" s="680"/>
      <c r="Z31" s="715">
        <v>10.1</v>
      </c>
      <c r="AA31" s="715"/>
      <c r="AB31" s="715"/>
      <c r="AC31" s="715"/>
      <c r="AD31" s="716" t="s">
        <v>176</v>
      </c>
      <c r="AE31" s="716"/>
      <c r="AF31" s="716"/>
      <c r="AG31" s="716"/>
      <c r="AH31" s="716"/>
      <c r="AI31" s="716"/>
      <c r="AJ31" s="716"/>
      <c r="AK31" s="716"/>
      <c r="AL31" s="681" t="s">
        <v>176</v>
      </c>
      <c r="AM31" s="682"/>
      <c r="AN31" s="682"/>
      <c r="AO31" s="717"/>
      <c r="AP31" s="754" t="s">
        <v>313</v>
      </c>
      <c r="AQ31" s="755"/>
      <c r="AR31" s="755"/>
      <c r="AS31" s="755"/>
      <c r="AT31" s="760" t="s">
        <v>314</v>
      </c>
      <c r="AU31" s="231"/>
      <c r="AV31" s="231"/>
      <c r="AW31" s="231"/>
      <c r="AX31" s="744" t="s">
        <v>189</v>
      </c>
      <c r="AY31" s="745"/>
      <c r="AZ31" s="745"/>
      <c r="BA31" s="745"/>
      <c r="BB31" s="745"/>
      <c r="BC31" s="745"/>
      <c r="BD31" s="745"/>
      <c r="BE31" s="745"/>
      <c r="BF31" s="746"/>
      <c r="BG31" s="747">
        <v>99.3</v>
      </c>
      <c r="BH31" s="748"/>
      <c r="BI31" s="748"/>
      <c r="BJ31" s="748"/>
      <c r="BK31" s="748"/>
      <c r="BL31" s="748"/>
      <c r="BM31" s="749">
        <v>97</v>
      </c>
      <c r="BN31" s="748"/>
      <c r="BO31" s="748"/>
      <c r="BP31" s="748"/>
      <c r="BQ31" s="750"/>
      <c r="BR31" s="747">
        <v>99.4</v>
      </c>
      <c r="BS31" s="748"/>
      <c r="BT31" s="748"/>
      <c r="BU31" s="748"/>
      <c r="BV31" s="748"/>
      <c r="BW31" s="748"/>
      <c r="BX31" s="749">
        <v>96.2</v>
      </c>
      <c r="BY31" s="748"/>
      <c r="BZ31" s="748"/>
      <c r="CA31" s="748"/>
      <c r="CB31" s="750"/>
      <c r="CD31" s="765"/>
      <c r="CE31" s="766"/>
      <c r="CF31" s="711" t="s">
        <v>315</v>
      </c>
      <c r="CG31" s="712"/>
      <c r="CH31" s="712"/>
      <c r="CI31" s="712"/>
      <c r="CJ31" s="712"/>
      <c r="CK31" s="712"/>
      <c r="CL31" s="712"/>
      <c r="CM31" s="712"/>
      <c r="CN31" s="712"/>
      <c r="CO31" s="712"/>
      <c r="CP31" s="712"/>
      <c r="CQ31" s="713"/>
      <c r="CR31" s="678">
        <v>16231</v>
      </c>
      <c r="CS31" s="697"/>
      <c r="CT31" s="697"/>
      <c r="CU31" s="697"/>
      <c r="CV31" s="697"/>
      <c r="CW31" s="697"/>
      <c r="CX31" s="697"/>
      <c r="CY31" s="698"/>
      <c r="CZ31" s="681">
        <v>0.4</v>
      </c>
      <c r="DA31" s="699"/>
      <c r="DB31" s="699"/>
      <c r="DC31" s="700"/>
      <c r="DD31" s="684">
        <v>16231</v>
      </c>
      <c r="DE31" s="697"/>
      <c r="DF31" s="697"/>
      <c r="DG31" s="697"/>
      <c r="DH31" s="697"/>
      <c r="DI31" s="697"/>
      <c r="DJ31" s="697"/>
      <c r="DK31" s="698"/>
      <c r="DL31" s="684">
        <v>16231</v>
      </c>
      <c r="DM31" s="697"/>
      <c r="DN31" s="697"/>
      <c r="DO31" s="697"/>
      <c r="DP31" s="697"/>
      <c r="DQ31" s="697"/>
      <c r="DR31" s="697"/>
      <c r="DS31" s="697"/>
      <c r="DT31" s="697"/>
      <c r="DU31" s="697"/>
      <c r="DV31" s="698"/>
      <c r="DW31" s="681">
        <v>0.8</v>
      </c>
      <c r="DX31" s="699"/>
      <c r="DY31" s="699"/>
      <c r="DZ31" s="699"/>
      <c r="EA31" s="699"/>
      <c r="EB31" s="699"/>
      <c r="EC31" s="714"/>
    </row>
    <row r="32" spans="2:133" ht="11.25" customHeight="1" x14ac:dyDescent="0.15">
      <c r="B32" s="769" t="s">
        <v>316</v>
      </c>
      <c r="C32" s="770"/>
      <c r="D32" s="770"/>
      <c r="E32" s="770"/>
      <c r="F32" s="770"/>
      <c r="G32" s="770"/>
      <c r="H32" s="770"/>
      <c r="I32" s="770"/>
      <c r="J32" s="770"/>
      <c r="K32" s="770"/>
      <c r="L32" s="770"/>
      <c r="M32" s="770"/>
      <c r="N32" s="770"/>
      <c r="O32" s="770"/>
      <c r="P32" s="770"/>
      <c r="Q32" s="771"/>
      <c r="R32" s="678" t="s">
        <v>176</v>
      </c>
      <c r="S32" s="679"/>
      <c r="T32" s="679"/>
      <c r="U32" s="679"/>
      <c r="V32" s="679"/>
      <c r="W32" s="679"/>
      <c r="X32" s="679"/>
      <c r="Y32" s="680"/>
      <c r="Z32" s="715" t="s">
        <v>176</v>
      </c>
      <c r="AA32" s="715"/>
      <c r="AB32" s="715"/>
      <c r="AC32" s="715"/>
      <c r="AD32" s="716" t="s">
        <v>176</v>
      </c>
      <c r="AE32" s="716"/>
      <c r="AF32" s="716"/>
      <c r="AG32" s="716"/>
      <c r="AH32" s="716"/>
      <c r="AI32" s="716"/>
      <c r="AJ32" s="716"/>
      <c r="AK32" s="716"/>
      <c r="AL32" s="681" t="s">
        <v>176</v>
      </c>
      <c r="AM32" s="682"/>
      <c r="AN32" s="682"/>
      <c r="AO32" s="717"/>
      <c r="AP32" s="756"/>
      <c r="AQ32" s="757"/>
      <c r="AR32" s="757"/>
      <c r="AS32" s="757"/>
      <c r="AT32" s="761"/>
      <c r="AU32" s="230" t="s">
        <v>317</v>
      </c>
      <c r="AV32" s="230"/>
      <c r="AW32" s="230"/>
      <c r="AX32" s="675" t="s">
        <v>318</v>
      </c>
      <c r="AY32" s="676"/>
      <c r="AZ32" s="676"/>
      <c r="BA32" s="676"/>
      <c r="BB32" s="676"/>
      <c r="BC32" s="676"/>
      <c r="BD32" s="676"/>
      <c r="BE32" s="676"/>
      <c r="BF32" s="677"/>
      <c r="BG32" s="751">
        <v>99</v>
      </c>
      <c r="BH32" s="697"/>
      <c r="BI32" s="697"/>
      <c r="BJ32" s="697"/>
      <c r="BK32" s="697"/>
      <c r="BL32" s="697"/>
      <c r="BM32" s="682">
        <v>95.7</v>
      </c>
      <c r="BN32" s="743"/>
      <c r="BO32" s="743"/>
      <c r="BP32" s="743"/>
      <c r="BQ32" s="721"/>
      <c r="BR32" s="751">
        <v>99.2</v>
      </c>
      <c r="BS32" s="697"/>
      <c r="BT32" s="697"/>
      <c r="BU32" s="697"/>
      <c r="BV32" s="697"/>
      <c r="BW32" s="697"/>
      <c r="BX32" s="682">
        <v>95.4</v>
      </c>
      <c r="BY32" s="743"/>
      <c r="BZ32" s="743"/>
      <c r="CA32" s="743"/>
      <c r="CB32" s="721"/>
      <c r="CD32" s="767"/>
      <c r="CE32" s="768"/>
      <c r="CF32" s="711" t="s">
        <v>319</v>
      </c>
      <c r="CG32" s="712"/>
      <c r="CH32" s="712"/>
      <c r="CI32" s="712"/>
      <c r="CJ32" s="712"/>
      <c r="CK32" s="712"/>
      <c r="CL32" s="712"/>
      <c r="CM32" s="712"/>
      <c r="CN32" s="712"/>
      <c r="CO32" s="712"/>
      <c r="CP32" s="712"/>
      <c r="CQ32" s="713"/>
      <c r="CR32" s="678" t="s">
        <v>176</v>
      </c>
      <c r="CS32" s="679"/>
      <c r="CT32" s="679"/>
      <c r="CU32" s="679"/>
      <c r="CV32" s="679"/>
      <c r="CW32" s="679"/>
      <c r="CX32" s="679"/>
      <c r="CY32" s="680"/>
      <c r="CZ32" s="681" t="s">
        <v>176</v>
      </c>
      <c r="DA32" s="699"/>
      <c r="DB32" s="699"/>
      <c r="DC32" s="700"/>
      <c r="DD32" s="684" t="s">
        <v>176</v>
      </c>
      <c r="DE32" s="679"/>
      <c r="DF32" s="679"/>
      <c r="DG32" s="679"/>
      <c r="DH32" s="679"/>
      <c r="DI32" s="679"/>
      <c r="DJ32" s="679"/>
      <c r="DK32" s="680"/>
      <c r="DL32" s="684" t="s">
        <v>176</v>
      </c>
      <c r="DM32" s="679"/>
      <c r="DN32" s="679"/>
      <c r="DO32" s="679"/>
      <c r="DP32" s="679"/>
      <c r="DQ32" s="679"/>
      <c r="DR32" s="679"/>
      <c r="DS32" s="679"/>
      <c r="DT32" s="679"/>
      <c r="DU32" s="679"/>
      <c r="DV32" s="680"/>
      <c r="DW32" s="681" t="s">
        <v>176</v>
      </c>
      <c r="DX32" s="699"/>
      <c r="DY32" s="699"/>
      <c r="DZ32" s="699"/>
      <c r="EA32" s="699"/>
      <c r="EB32" s="699"/>
      <c r="EC32" s="714"/>
    </row>
    <row r="33" spans="2:133" ht="11.25" customHeight="1" x14ac:dyDescent="0.15">
      <c r="B33" s="675" t="s">
        <v>320</v>
      </c>
      <c r="C33" s="676"/>
      <c r="D33" s="676"/>
      <c r="E33" s="676"/>
      <c r="F33" s="676"/>
      <c r="G33" s="676"/>
      <c r="H33" s="676"/>
      <c r="I33" s="676"/>
      <c r="J33" s="676"/>
      <c r="K33" s="676"/>
      <c r="L33" s="676"/>
      <c r="M33" s="676"/>
      <c r="N33" s="676"/>
      <c r="O33" s="676"/>
      <c r="P33" s="676"/>
      <c r="Q33" s="677"/>
      <c r="R33" s="678">
        <v>330235</v>
      </c>
      <c r="S33" s="679"/>
      <c r="T33" s="679"/>
      <c r="U33" s="679"/>
      <c r="V33" s="679"/>
      <c r="W33" s="679"/>
      <c r="X33" s="679"/>
      <c r="Y33" s="680"/>
      <c r="Z33" s="715">
        <v>6.7</v>
      </c>
      <c r="AA33" s="715"/>
      <c r="AB33" s="715"/>
      <c r="AC33" s="715"/>
      <c r="AD33" s="716" t="s">
        <v>176</v>
      </c>
      <c r="AE33" s="716"/>
      <c r="AF33" s="716"/>
      <c r="AG33" s="716"/>
      <c r="AH33" s="716"/>
      <c r="AI33" s="716"/>
      <c r="AJ33" s="716"/>
      <c r="AK33" s="716"/>
      <c r="AL33" s="681" t="s">
        <v>176</v>
      </c>
      <c r="AM33" s="682"/>
      <c r="AN33" s="682"/>
      <c r="AO33" s="717"/>
      <c r="AP33" s="758"/>
      <c r="AQ33" s="759"/>
      <c r="AR33" s="759"/>
      <c r="AS33" s="759"/>
      <c r="AT33" s="762"/>
      <c r="AU33" s="232"/>
      <c r="AV33" s="232"/>
      <c r="AW33" s="232"/>
      <c r="AX33" s="659" t="s">
        <v>321</v>
      </c>
      <c r="AY33" s="660"/>
      <c r="AZ33" s="660"/>
      <c r="BA33" s="660"/>
      <c r="BB33" s="660"/>
      <c r="BC33" s="660"/>
      <c r="BD33" s="660"/>
      <c r="BE33" s="660"/>
      <c r="BF33" s="661"/>
      <c r="BG33" s="742">
        <v>99.5</v>
      </c>
      <c r="BH33" s="663"/>
      <c r="BI33" s="663"/>
      <c r="BJ33" s="663"/>
      <c r="BK33" s="663"/>
      <c r="BL33" s="663"/>
      <c r="BM33" s="706">
        <v>97.8</v>
      </c>
      <c r="BN33" s="663"/>
      <c r="BO33" s="663"/>
      <c r="BP33" s="663"/>
      <c r="BQ33" s="727"/>
      <c r="BR33" s="742">
        <v>99.6</v>
      </c>
      <c r="BS33" s="663"/>
      <c r="BT33" s="663"/>
      <c r="BU33" s="663"/>
      <c r="BV33" s="663"/>
      <c r="BW33" s="663"/>
      <c r="BX33" s="706">
        <v>96.5</v>
      </c>
      <c r="BY33" s="663"/>
      <c r="BZ33" s="663"/>
      <c r="CA33" s="663"/>
      <c r="CB33" s="727"/>
      <c r="CD33" s="711" t="s">
        <v>322</v>
      </c>
      <c r="CE33" s="712"/>
      <c r="CF33" s="712"/>
      <c r="CG33" s="712"/>
      <c r="CH33" s="712"/>
      <c r="CI33" s="712"/>
      <c r="CJ33" s="712"/>
      <c r="CK33" s="712"/>
      <c r="CL33" s="712"/>
      <c r="CM33" s="712"/>
      <c r="CN33" s="712"/>
      <c r="CO33" s="712"/>
      <c r="CP33" s="712"/>
      <c r="CQ33" s="713"/>
      <c r="CR33" s="678">
        <v>1572028</v>
      </c>
      <c r="CS33" s="697"/>
      <c r="CT33" s="697"/>
      <c r="CU33" s="697"/>
      <c r="CV33" s="697"/>
      <c r="CW33" s="697"/>
      <c r="CX33" s="697"/>
      <c r="CY33" s="698"/>
      <c r="CZ33" s="681">
        <v>34.200000000000003</v>
      </c>
      <c r="DA33" s="699"/>
      <c r="DB33" s="699"/>
      <c r="DC33" s="700"/>
      <c r="DD33" s="684">
        <v>1260089</v>
      </c>
      <c r="DE33" s="697"/>
      <c r="DF33" s="697"/>
      <c r="DG33" s="697"/>
      <c r="DH33" s="697"/>
      <c r="DI33" s="697"/>
      <c r="DJ33" s="697"/>
      <c r="DK33" s="698"/>
      <c r="DL33" s="684">
        <v>855766</v>
      </c>
      <c r="DM33" s="697"/>
      <c r="DN33" s="697"/>
      <c r="DO33" s="697"/>
      <c r="DP33" s="697"/>
      <c r="DQ33" s="697"/>
      <c r="DR33" s="697"/>
      <c r="DS33" s="697"/>
      <c r="DT33" s="697"/>
      <c r="DU33" s="697"/>
      <c r="DV33" s="698"/>
      <c r="DW33" s="681">
        <v>42.2</v>
      </c>
      <c r="DX33" s="699"/>
      <c r="DY33" s="699"/>
      <c r="DZ33" s="699"/>
      <c r="EA33" s="699"/>
      <c r="EB33" s="699"/>
      <c r="EC33" s="714"/>
    </row>
    <row r="34" spans="2:133" ht="11.25" customHeight="1" x14ac:dyDescent="0.15">
      <c r="B34" s="675" t="s">
        <v>323</v>
      </c>
      <c r="C34" s="676"/>
      <c r="D34" s="676"/>
      <c r="E34" s="676"/>
      <c r="F34" s="676"/>
      <c r="G34" s="676"/>
      <c r="H34" s="676"/>
      <c r="I34" s="676"/>
      <c r="J34" s="676"/>
      <c r="K34" s="676"/>
      <c r="L34" s="676"/>
      <c r="M34" s="676"/>
      <c r="N34" s="676"/>
      <c r="O34" s="676"/>
      <c r="P34" s="676"/>
      <c r="Q34" s="677"/>
      <c r="R34" s="678">
        <v>24073</v>
      </c>
      <c r="S34" s="679"/>
      <c r="T34" s="679"/>
      <c r="U34" s="679"/>
      <c r="V34" s="679"/>
      <c r="W34" s="679"/>
      <c r="X34" s="679"/>
      <c r="Y34" s="680"/>
      <c r="Z34" s="715">
        <v>0.5</v>
      </c>
      <c r="AA34" s="715"/>
      <c r="AB34" s="715"/>
      <c r="AC34" s="715"/>
      <c r="AD34" s="716" t="s">
        <v>176</v>
      </c>
      <c r="AE34" s="716"/>
      <c r="AF34" s="716"/>
      <c r="AG34" s="716"/>
      <c r="AH34" s="716"/>
      <c r="AI34" s="716"/>
      <c r="AJ34" s="716"/>
      <c r="AK34" s="716"/>
      <c r="AL34" s="681" t="s">
        <v>176</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324</v>
      </c>
      <c r="CE34" s="712"/>
      <c r="CF34" s="712"/>
      <c r="CG34" s="712"/>
      <c r="CH34" s="712"/>
      <c r="CI34" s="712"/>
      <c r="CJ34" s="712"/>
      <c r="CK34" s="712"/>
      <c r="CL34" s="712"/>
      <c r="CM34" s="712"/>
      <c r="CN34" s="712"/>
      <c r="CO34" s="712"/>
      <c r="CP34" s="712"/>
      <c r="CQ34" s="713"/>
      <c r="CR34" s="678">
        <v>565673</v>
      </c>
      <c r="CS34" s="679"/>
      <c r="CT34" s="679"/>
      <c r="CU34" s="679"/>
      <c r="CV34" s="679"/>
      <c r="CW34" s="679"/>
      <c r="CX34" s="679"/>
      <c r="CY34" s="680"/>
      <c r="CZ34" s="681">
        <v>12.3</v>
      </c>
      <c r="DA34" s="699"/>
      <c r="DB34" s="699"/>
      <c r="DC34" s="700"/>
      <c r="DD34" s="684">
        <v>384692</v>
      </c>
      <c r="DE34" s="679"/>
      <c r="DF34" s="679"/>
      <c r="DG34" s="679"/>
      <c r="DH34" s="679"/>
      <c r="DI34" s="679"/>
      <c r="DJ34" s="679"/>
      <c r="DK34" s="680"/>
      <c r="DL34" s="684">
        <v>249958</v>
      </c>
      <c r="DM34" s="679"/>
      <c r="DN34" s="679"/>
      <c r="DO34" s="679"/>
      <c r="DP34" s="679"/>
      <c r="DQ34" s="679"/>
      <c r="DR34" s="679"/>
      <c r="DS34" s="679"/>
      <c r="DT34" s="679"/>
      <c r="DU34" s="679"/>
      <c r="DV34" s="680"/>
      <c r="DW34" s="681">
        <v>12.3</v>
      </c>
      <c r="DX34" s="699"/>
      <c r="DY34" s="699"/>
      <c r="DZ34" s="699"/>
      <c r="EA34" s="699"/>
      <c r="EB34" s="699"/>
      <c r="EC34" s="714"/>
    </row>
    <row r="35" spans="2:133" ht="11.25" customHeight="1" x14ac:dyDescent="0.15">
      <c r="B35" s="675" t="s">
        <v>325</v>
      </c>
      <c r="C35" s="676"/>
      <c r="D35" s="676"/>
      <c r="E35" s="676"/>
      <c r="F35" s="676"/>
      <c r="G35" s="676"/>
      <c r="H35" s="676"/>
      <c r="I35" s="676"/>
      <c r="J35" s="676"/>
      <c r="K35" s="676"/>
      <c r="L35" s="676"/>
      <c r="M35" s="676"/>
      <c r="N35" s="676"/>
      <c r="O35" s="676"/>
      <c r="P35" s="676"/>
      <c r="Q35" s="677"/>
      <c r="R35" s="678">
        <v>75195</v>
      </c>
      <c r="S35" s="679"/>
      <c r="T35" s="679"/>
      <c r="U35" s="679"/>
      <c r="V35" s="679"/>
      <c r="W35" s="679"/>
      <c r="X35" s="679"/>
      <c r="Y35" s="680"/>
      <c r="Z35" s="715">
        <v>1.5</v>
      </c>
      <c r="AA35" s="715"/>
      <c r="AB35" s="715"/>
      <c r="AC35" s="715"/>
      <c r="AD35" s="716" t="s">
        <v>176</v>
      </c>
      <c r="AE35" s="716"/>
      <c r="AF35" s="716"/>
      <c r="AG35" s="716"/>
      <c r="AH35" s="716"/>
      <c r="AI35" s="716"/>
      <c r="AJ35" s="716"/>
      <c r="AK35" s="716"/>
      <c r="AL35" s="681" t="s">
        <v>176</v>
      </c>
      <c r="AM35" s="682"/>
      <c r="AN35" s="682"/>
      <c r="AO35" s="717"/>
      <c r="AP35" s="235"/>
      <c r="AQ35" s="739" t="s">
        <v>326</v>
      </c>
      <c r="AR35" s="740"/>
      <c r="AS35" s="740"/>
      <c r="AT35" s="740"/>
      <c r="AU35" s="740"/>
      <c r="AV35" s="740"/>
      <c r="AW35" s="740"/>
      <c r="AX35" s="740"/>
      <c r="AY35" s="740"/>
      <c r="AZ35" s="740"/>
      <c r="BA35" s="740"/>
      <c r="BB35" s="740"/>
      <c r="BC35" s="740"/>
      <c r="BD35" s="740"/>
      <c r="BE35" s="740"/>
      <c r="BF35" s="741"/>
      <c r="BG35" s="739" t="s">
        <v>327</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328</v>
      </c>
      <c r="CE35" s="712"/>
      <c r="CF35" s="712"/>
      <c r="CG35" s="712"/>
      <c r="CH35" s="712"/>
      <c r="CI35" s="712"/>
      <c r="CJ35" s="712"/>
      <c r="CK35" s="712"/>
      <c r="CL35" s="712"/>
      <c r="CM35" s="712"/>
      <c r="CN35" s="712"/>
      <c r="CO35" s="712"/>
      <c r="CP35" s="712"/>
      <c r="CQ35" s="713"/>
      <c r="CR35" s="678">
        <v>26146</v>
      </c>
      <c r="CS35" s="697"/>
      <c r="CT35" s="697"/>
      <c r="CU35" s="697"/>
      <c r="CV35" s="697"/>
      <c r="CW35" s="697"/>
      <c r="CX35" s="697"/>
      <c r="CY35" s="698"/>
      <c r="CZ35" s="681">
        <v>0.6</v>
      </c>
      <c r="DA35" s="699"/>
      <c r="DB35" s="699"/>
      <c r="DC35" s="700"/>
      <c r="DD35" s="684">
        <v>15660</v>
      </c>
      <c r="DE35" s="697"/>
      <c r="DF35" s="697"/>
      <c r="DG35" s="697"/>
      <c r="DH35" s="697"/>
      <c r="DI35" s="697"/>
      <c r="DJ35" s="697"/>
      <c r="DK35" s="698"/>
      <c r="DL35" s="684">
        <v>14912</v>
      </c>
      <c r="DM35" s="697"/>
      <c r="DN35" s="697"/>
      <c r="DO35" s="697"/>
      <c r="DP35" s="697"/>
      <c r="DQ35" s="697"/>
      <c r="DR35" s="697"/>
      <c r="DS35" s="697"/>
      <c r="DT35" s="697"/>
      <c r="DU35" s="697"/>
      <c r="DV35" s="698"/>
      <c r="DW35" s="681">
        <v>0.7</v>
      </c>
      <c r="DX35" s="699"/>
      <c r="DY35" s="699"/>
      <c r="DZ35" s="699"/>
      <c r="EA35" s="699"/>
      <c r="EB35" s="699"/>
      <c r="EC35" s="714"/>
    </row>
    <row r="36" spans="2:133" ht="11.25" customHeight="1" x14ac:dyDescent="0.15">
      <c r="B36" s="675" t="s">
        <v>329</v>
      </c>
      <c r="C36" s="676"/>
      <c r="D36" s="676"/>
      <c r="E36" s="676"/>
      <c r="F36" s="676"/>
      <c r="G36" s="676"/>
      <c r="H36" s="676"/>
      <c r="I36" s="676"/>
      <c r="J36" s="676"/>
      <c r="K36" s="676"/>
      <c r="L36" s="676"/>
      <c r="M36" s="676"/>
      <c r="N36" s="676"/>
      <c r="O36" s="676"/>
      <c r="P36" s="676"/>
      <c r="Q36" s="677"/>
      <c r="R36" s="678">
        <v>454928</v>
      </c>
      <c r="S36" s="679"/>
      <c r="T36" s="679"/>
      <c r="U36" s="679"/>
      <c r="V36" s="679"/>
      <c r="W36" s="679"/>
      <c r="X36" s="679"/>
      <c r="Y36" s="680"/>
      <c r="Z36" s="715">
        <v>9.1999999999999993</v>
      </c>
      <c r="AA36" s="715"/>
      <c r="AB36" s="715"/>
      <c r="AC36" s="715"/>
      <c r="AD36" s="716" t="s">
        <v>176</v>
      </c>
      <c r="AE36" s="716"/>
      <c r="AF36" s="716"/>
      <c r="AG36" s="716"/>
      <c r="AH36" s="716"/>
      <c r="AI36" s="716"/>
      <c r="AJ36" s="716"/>
      <c r="AK36" s="716"/>
      <c r="AL36" s="681" t="s">
        <v>176</v>
      </c>
      <c r="AM36" s="682"/>
      <c r="AN36" s="682"/>
      <c r="AO36" s="717"/>
      <c r="AP36" s="235"/>
      <c r="AQ36" s="730" t="s">
        <v>330</v>
      </c>
      <c r="AR36" s="731"/>
      <c r="AS36" s="731"/>
      <c r="AT36" s="731"/>
      <c r="AU36" s="731"/>
      <c r="AV36" s="731"/>
      <c r="AW36" s="731"/>
      <c r="AX36" s="731"/>
      <c r="AY36" s="732"/>
      <c r="AZ36" s="733">
        <v>242843</v>
      </c>
      <c r="BA36" s="734"/>
      <c r="BB36" s="734"/>
      <c r="BC36" s="734"/>
      <c r="BD36" s="734"/>
      <c r="BE36" s="734"/>
      <c r="BF36" s="735"/>
      <c r="BG36" s="736" t="s">
        <v>331</v>
      </c>
      <c r="BH36" s="737"/>
      <c r="BI36" s="737"/>
      <c r="BJ36" s="737"/>
      <c r="BK36" s="737"/>
      <c r="BL36" s="737"/>
      <c r="BM36" s="737"/>
      <c r="BN36" s="737"/>
      <c r="BO36" s="737"/>
      <c r="BP36" s="737"/>
      <c r="BQ36" s="737"/>
      <c r="BR36" s="737"/>
      <c r="BS36" s="737"/>
      <c r="BT36" s="737"/>
      <c r="BU36" s="738"/>
      <c r="BV36" s="733">
        <v>3037</v>
      </c>
      <c r="BW36" s="734"/>
      <c r="BX36" s="734"/>
      <c r="BY36" s="734"/>
      <c r="BZ36" s="734"/>
      <c r="CA36" s="734"/>
      <c r="CB36" s="735"/>
      <c r="CD36" s="711" t="s">
        <v>332</v>
      </c>
      <c r="CE36" s="712"/>
      <c r="CF36" s="712"/>
      <c r="CG36" s="712"/>
      <c r="CH36" s="712"/>
      <c r="CI36" s="712"/>
      <c r="CJ36" s="712"/>
      <c r="CK36" s="712"/>
      <c r="CL36" s="712"/>
      <c r="CM36" s="712"/>
      <c r="CN36" s="712"/>
      <c r="CO36" s="712"/>
      <c r="CP36" s="712"/>
      <c r="CQ36" s="713"/>
      <c r="CR36" s="678">
        <v>575402</v>
      </c>
      <c r="CS36" s="679"/>
      <c r="CT36" s="679"/>
      <c r="CU36" s="679"/>
      <c r="CV36" s="679"/>
      <c r="CW36" s="679"/>
      <c r="CX36" s="679"/>
      <c r="CY36" s="680"/>
      <c r="CZ36" s="681">
        <v>12.5</v>
      </c>
      <c r="DA36" s="699"/>
      <c r="DB36" s="699"/>
      <c r="DC36" s="700"/>
      <c r="DD36" s="684">
        <v>521884</v>
      </c>
      <c r="DE36" s="679"/>
      <c r="DF36" s="679"/>
      <c r="DG36" s="679"/>
      <c r="DH36" s="679"/>
      <c r="DI36" s="679"/>
      <c r="DJ36" s="679"/>
      <c r="DK36" s="680"/>
      <c r="DL36" s="684">
        <v>420450</v>
      </c>
      <c r="DM36" s="679"/>
      <c r="DN36" s="679"/>
      <c r="DO36" s="679"/>
      <c r="DP36" s="679"/>
      <c r="DQ36" s="679"/>
      <c r="DR36" s="679"/>
      <c r="DS36" s="679"/>
      <c r="DT36" s="679"/>
      <c r="DU36" s="679"/>
      <c r="DV36" s="680"/>
      <c r="DW36" s="681">
        <v>20.8</v>
      </c>
      <c r="DX36" s="699"/>
      <c r="DY36" s="699"/>
      <c r="DZ36" s="699"/>
      <c r="EA36" s="699"/>
      <c r="EB36" s="699"/>
      <c r="EC36" s="714"/>
    </row>
    <row r="37" spans="2:133" ht="11.25" customHeight="1" x14ac:dyDescent="0.15">
      <c r="B37" s="675" t="s">
        <v>333</v>
      </c>
      <c r="C37" s="676"/>
      <c r="D37" s="676"/>
      <c r="E37" s="676"/>
      <c r="F37" s="676"/>
      <c r="G37" s="676"/>
      <c r="H37" s="676"/>
      <c r="I37" s="676"/>
      <c r="J37" s="676"/>
      <c r="K37" s="676"/>
      <c r="L37" s="676"/>
      <c r="M37" s="676"/>
      <c r="N37" s="676"/>
      <c r="O37" s="676"/>
      <c r="P37" s="676"/>
      <c r="Q37" s="677"/>
      <c r="R37" s="678">
        <v>258638</v>
      </c>
      <c r="S37" s="679"/>
      <c r="T37" s="679"/>
      <c r="U37" s="679"/>
      <c r="V37" s="679"/>
      <c r="W37" s="679"/>
      <c r="X37" s="679"/>
      <c r="Y37" s="680"/>
      <c r="Z37" s="715">
        <v>5.2</v>
      </c>
      <c r="AA37" s="715"/>
      <c r="AB37" s="715"/>
      <c r="AC37" s="715"/>
      <c r="AD37" s="716" t="s">
        <v>176</v>
      </c>
      <c r="AE37" s="716"/>
      <c r="AF37" s="716"/>
      <c r="AG37" s="716"/>
      <c r="AH37" s="716"/>
      <c r="AI37" s="716"/>
      <c r="AJ37" s="716"/>
      <c r="AK37" s="716"/>
      <c r="AL37" s="681" t="s">
        <v>176</v>
      </c>
      <c r="AM37" s="682"/>
      <c r="AN37" s="682"/>
      <c r="AO37" s="717"/>
      <c r="AQ37" s="718" t="s">
        <v>334</v>
      </c>
      <c r="AR37" s="719"/>
      <c r="AS37" s="719"/>
      <c r="AT37" s="719"/>
      <c r="AU37" s="719"/>
      <c r="AV37" s="719"/>
      <c r="AW37" s="719"/>
      <c r="AX37" s="719"/>
      <c r="AY37" s="720"/>
      <c r="AZ37" s="678">
        <v>36109</v>
      </c>
      <c r="BA37" s="679"/>
      <c r="BB37" s="679"/>
      <c r="BC37" s="679"/>
      <c r="BD37" s="697"/>
      <c r="BE37" s="697"/>
      <c r="BF37" s="721"/>
      <c r="BG37" s="711" t="s">
        <v>335</v>
      </c>
      <c r="BH37" s="712"/>
      <c r="BI37" s="712"/>
      <c r="BJ37" s="712"/>
      <c r="BK37" s="712"/>
      <c r="BL37" s="712"/>
      <c r="BM37" s="712"/>
      <c r="BN37" s="712"/>
      <c r="BO37" s="712"/>
      <c r="BP37" s="712"/>
      <c r="BQ37" s="712"/>
      <c r="BR37" s="712"/>
      <c r="BS37" s="712"/>
      <c r="BT37" s="712"/>
      <c r="BU37" s="713"/>
      <c r="BV37" s="678">
        <v>-6982</v>
      </c>
      <c r="BW37" s="679"/>
      <c r="BX37" s="679"/>
      <c r="BY37" s="679"/>
      <c r="BZ37" s="679"/>
      <c r="CA37" s="679"/>
      <c r="CB37" s="722"/>
      <c r="CD37" s="711" t="s">
        <v>336</v>
      </c>
      <c r="CE37" s="712"/>
      <c r="CF37" s="712"/>
      <c r="CG37" s="712"/>
      <c r="CH37" s="712"/>
      <c r="CI37" s="712"/>
      <c r="CJ37" s="712"/>
      <c r="CK37" s="712"/>
      <c r="CL37" s="712"/>
      <c r="CM37" s="712"/>
      <c r="CN37" s="712"/>
      <c r="CO37" s="712"/>
      <c r="CP37" s="712"/>
      <c r="CQ37" s="713"/>
      <c r="CR37" s="678">
        <v>301790</v>
      </c>
      <c r="CS37" s="697"/>
      <c r="CT37" s="697"/>
      <c r="CU37" s="697"/>
      <c r="CV37" s="697"/>
      <c r="CW37" s="697"/>
      <c r="CX37" s="697"/>
      <c r="CY37" s="698"/>
      <c r="CZ37" s="681">
        <v>6.6</v>
      </c>
      <c r="DA37" s="699"/>
      <c r="DB37" s="699"/>
      <c r="DC37" s="700"/>
      <c r="DD37" s="684">
        <v>297806</v>
      </c>
      <c r="DE37" s="697"/>
      <c r="DF37" s="697"/>
      <c r="DG37" s="697"/>
      <c r="DH37" s="697"/>
      <c r="DI37" s="697"/>
      <c r="DJ37" s="697"/>
      <c r="DK37" s="698"/>
      <c r="DL37" s="684">
        <v>257471</v>
      </c>
      <c r="DM37" s="697"/>
      <c r="DN37" s="697"/>
      <c r="DO37" s="697"/>
      <c r="DP37" s="697"/>
      <c r="DQ37" s="697"/>
      <c r="DR37" s="697"/>
      <c r="DS37" s="697"/>
      <c r="DT37" s="697"/>
      <c r="DU37" s="697"/>
      <c r="DV37" s="698"/>
      <c r="DW37" s="681">
        <v>12.7</v>
      </c>
      <c r="DX37" s="699"/>
      <c r="DY37" s="699"/>
      <c r="DZ37" s="699"/>
      <c r="EA37" s="699"/>
      <c r="EB37" s="699"/>
      <c r="EC37" s="714"/>
    </row>
    <row r="38" spans="2:133" ht="11.25" customHeight="1" x14ac:dyDescent="0.15">
      <c r="B38" s="675" t="s">
        <v>337</v>
      </c>
      <c r="C38" s="676"/>
      <c r="D38" s="676"/>
      <c r="E38" s="676"/>
      <c r="F38" s="676"/>
      <c r="G38" s="676"/>
      <c r="H38" s="676"/>
      <c r="I38" s="676"/>
      <c r="J38" s="676"/>
      <c r="K38" s="676"/>
      <c r="L38" s="676"/>
      <c r="M38" s="676"/>
      <c r="N38" s="676"/>
      <c r="O38" s="676"/>
      <c r="P38" s="676"/>
      <c r="Q38" s="677"/>
      <c r="R38" s="678">
        <v>42903</v>
      </c>
      <c r="S38" s="679"/>
      <c r="T38" s="679"/>
      <c r="U38" s="679"/>
      <c r="V38" s="679"/>
      <c r="W38" s="679"/>
      <c r="X38" s="679"/>
      <c r="Y38" s="680"/>
      <c r="Z38" s="715">
        <v>0.9</v>
      </c>
      <c r="AA38" s="715"/>
      <c r="AB38" s="715"/>
      <c r="AC38" s="715"/>
      <c r="AD38" s="716">
        <v>5</v>
      </c>
      <c r="AE38" s="716"/>
      <c r="AF38" s="716"/>
      <c r="AG38" s="716"/>
      <c r="AH38" s="716"/>
      <c r="AI38" s="716"/>
      <c r="AJ38" s="716"/>
      <c r="AK38" s="716"/>
      <c r="AL38" s="681">
        <v>0</v>
      </c>
      <c r="AM38" s="682"/>
      <c r="AN38" s="682"/>
      <c r="AO38" s="717"/>
      <c r="AQ38" s="718" t="s">
        <v>338</v>
      </c>
      <c r="AR38" s="719"/>
      <c r="AS38" s="719"/>
      <c r="AT38" s="719"/>
      <c r="AU38" s="719"/>
      <c r="AV38" s="719"/>
      <c r="AW38" s="719"/>
      <c r="AX38" s="719"/>
      <c r="AY38" s="720"/>
      <c r="AZ38" s="678" t="s">
        <v>176</v>
      </c>
      <c r="BA38" s="679"/>
      <c r="BB38" s="679"/>
      <c r="BC38" s="679"/>
      <c r="BD38" s="697"/>
      <c r="BE38" s="697"/>
      <c r="BF38" s="721"/>
      <c r="BG38" s="711" t="s">
        <v>339</v>
      </c>
      <c r="BH38" s="712"/>
      <c r="BI38" s="712"/>
      <c r="BJ38" s="712"/>
      <c r="BK38" s="712"/>
      <c r="BL38" s="712"/>
      <c r="BM38" s="712"/>
      <c r="BN38" s="712"/>
      <c r="BO38" s="712"/>
      <c r="BP38" s="712"/>
      <c r="BQ38" s="712"/>
      <c r="BR38" s="712"/>
      <c r="BS38" s="712"/>
      <c r="BT38" s="712"/>
      <c r="BU38" s="713"/>
      <c r="BV38" s="678">
        <v>829</v>
      </c>
      <c r="BW38" s="679"/>
      <c r="BX38" s="679"/>
      <c r="BY38" s="679"/>
      <c r="BZ38" s="679"/>
      <c r="CA38" s="679"/>
      <c r="CB38" s="722"/>
      <c r="CD38" s="711" t="s">
        <v>340</v>
      </c>
      <c r="CE38" s="712"/>
      <c r="CF38" s="712"/>
      <c r="CG38" s="712"/>
      <c r="CH38" s="712"/>
      <c r="CI38" s="712"/>
      <c r="CJ38" s="712"/>
      <c r="CK38" s="712"/>
      <c r="CL38" s="712"/>
      <c r="CM38" s="712"/>
      <c r="CN38" s="712"/>
      <c r="CO38" s="712"/>
      <c r="CP38" s="712"/>
      <c r="CQ38" s="713"/>
      <c r="CR38" s="678">
        <v>242843</v>
      </c>
      <c r="CS38" s="679"/>
      <c r="CT38" s="679"/>
      <c r="CU38" s="679"/>
      <c r="CV38" s="679"/>
      <c r="CW38" s="679"/>
      <c r="CX38" s="679"/>
      <c r="CY38" s="680"/>
      <c r="CZ38" s="681">
        <v>5.3</v>
      </c>
      <c r="DA38" s="699"/>
      <c r="DB38" s="699"/>
      <c r="DC38" s="700"/>
      <c r="DD38" s="684">
        <v>185041</v>
      </c>
      <c r="DE38" s="679"/>
      <c r="DF38" s="679"/>
      <c r="DG38" s="679"/>
      <c r="DH38" s="679"/>
      <c r="DI38" s="679"/>
      <c r="DJ38" s="679"/>
      <c r="DK38" s="680"/>
      <c r="DL38" s="684">
        <v>170446</v>
      </c>
      <c r="DM38" s="679"/>
      <c r="DN38" s="679"/>
      <c r="DO38" s="679"/>
      <c r="DP38" s="679"/>
      <c r="DQ38" s="679"/>
      <c r="DR38" s="679"/>
      <c r="DS38" s="679"/>
      <c r="DT38" s="679"/>
      <c r="DU38" s="679"/>
      <c r="DV38" s="680"/>
      <c r="DW38" s="681">
        <v>8.4</v>
      </c>
      <c r="DX38" s="699"/>
      <c r="DY38" s="699"/>
      <c r="DZ38" s="699"/>
      <c r="EA38" s="699"/>
      <c r="EB38" s="699"/>
      <c r="EC38" s="714"/>
    </row>
    <row r="39" spans="2:133" ht="11.25" customHeight="1" x14ac:dyDescent="0.15">
      <c r="B39" s="675" t="s">
        <v>341</v>
      </c>
      <c r="C39" s="676"/>
      <c r="D39" s="676"/>
      <c r="E39" s="676"/>
      <c r="F39" s="676"/>
      <c r="G39" s="676"/>
      <c r="H39" s="676"/>
      <c r="I39" s="676"/>
      <c r="J39" s="676"/>
      <c r="K39" s="676"/>
      <c r="L39" s="676"/>
      <c r="M39" s="676"/>
      <c r="N39" s="676"/>
      <c r="O39" s="676"/>
      <c r="P39" s="676"/>
      <c r="Q39" s="677"/>
      <c r="R39" s="678">
        <v>1050129</v>
      </c>
      <c r="S39" s="679"/>
      <c r="T39" s="679"/>
      <c r="U39" s="679"/>
      <c r="V39" s="679"/>
      <c r="W39" s="679"/>
      <c r="X39" s="679"/>
      <c r="Y39" s="680"/>
      <c r="Z39" s="715">
        <v>21.2</v>
      </c>
      <c r="AA39" s="715"/>
      <c r="AB39" s="715"/>
      <c r="AC39" s="715"/>
      <c r="AD39" s="716" t="s">
        <v>176</v>
      </c>
      <c r="AE39" s="716"/>
      <c r="AF39" s="716"/>
      <c r="AG39" s="716"/>
      <c r="AH39" s="716"/>
      <c r="AI39" s="716"/>
      <c r="AJ39" s="716"/>
      <c r="AK39" s="716"/>
      <c r="AL39" s="681" t="s">
        <v>176</v>
      </c>
      <c r="AM39" s="682"/>
      <c r="AN39" s="682"/>
      <c r="AO39" s="717"/>
      <c r="AQ39" s="718" t="s">
        <v>342</v>
      </c>
      <c r="AR39" s="719"/>
      <c r="AS39" s="719"/>
      <c r="AT39" s="719"/>
      <c r="AU39" s="719"/>
      <c r="AV39" s="719"/>
      <c r="AW39" s="719"/>
      <c r="AX39" s="719"/>
      <c r="AY39" s="720"/>
      <c r="AZ39" s="678" t="s">
        <v>176</v>
      </c>
      <c r="BA39" s="679"/>
      <c r="BB39" s="679"/>
      <c r="BC39" s="679"/>
      <c r="BD39" s="697"/>
      <c r="BE39" s="697"/>
      <c r="BF39" s="721"/>
      <c r="BG39" s="711" t="s">
        <v>343</v>
      </c>
      <c r="BH39" s="712"/>
      <c r="BI39" s="712"/>
      <c r="BJ39" s="712"/>
      <c r="BK39" s="712"/>
      <c r="BL39" s="712"/>
      <c r="BM39" s="712"/>
      <c r="BN39" s="712"/>
      <c r="BO39" s="712"/>
      <c r="BP39" s="712"/>
      <c r="BQ39" s="712"/>
      <c r="BR39" s="712"/>
      <c r="BS39" s="712"/>
      <c r="BT39" s="712"/>
      <c r="BU39" s="713"/>
      <c r="BV39" s="678">
        <v>1273</v>
      </c>
      <c r="BW39" s="679"/>
      <c r="BX39" s="679"/>
      <c r="BY39" s="679"/>
      <c r="BZ39" s="679"/>
      <c r="CA39" s="679"/>
      <c r="CB39" s="722"/>
      <c r="CD39" s="711" t="s">
        <v>344</v>
      </c>
      <c r="CE39" s="712"/>
      <c r="CF39" s="712"/>
      <c r="CG39" s="712"/>
      <c r="CH39" s="712"/>
      <c r="CI39" s="712"/>
      <c r="CJ39" s="712"/>
      <c r="CK39" s="712"/>
      <c r="CL39" s="712"/>
      <c r="CM39" s="712"/>
      <c r="CN39" s="712"/>
      <c r="CO39" s="712"/>
      <c r="CP39" s="712"/>
      <c r="CQ39" s="713"/>
      <c r="CR39" s="678">
        <v>160824</v>
      </c>
      <c r="CS39" s="697"/>
      <c r="CT39" s="697"/>
      <c r="CU39" s="697"/>
      <c r="CV39" s="697"/>
      <c r="CW39" s="697"/>
      <c r="CX39" s="697"/>
      <c r="CY39" s="698"/>
      <c r="CZ39" s="681">
        <v>3.5</v>
      </c>
      <c r="DA39" s="699"/>
      <c r="DB39" s="699"/>
      <c r="DC39" s="700"/>
      <c r="DD39" s="684">
        <v>152604</v>
      </c>
      <c r="DE39" s="697"/>
      <c r="DF39" s="697"/>
      <c r="DG39" s="697"/>
      <c r="DH39" s="697"/>
      <c r="DI39" s="697"/>
      <c r="DJ39" s="697"/>
      <c r="DK39" s="698"/>
      <c r="DL39" s="684" t="s">
        <v>176</v>
      </c>
      <c r="DM39" s="697"/>
      <c r="DN39" s="697"/>
      <c r="DO39" s="697"/>
      <c r="DP39" s="697"/>
      <c r="DQ39" s="697"/>
      <c r="DR39" s="697"/>
      <c r="DS39" s="697"/>
      <c r="DT39" s="697"/>
      <c r="DU39" s="697"/>
      <c r="DV39" s="698"/>
      <c r="DW39" s="681" t="s">
        <v>176</v>
      </c>
      <c r="DX39" s="699"/>
      <c r="DY39" s="699"/>
      <c r="DZ39" s="699"/>
      <c r="EA39" s="699"/>
      <c r="EB39" s="699"/>
      <c r="EC39" s="714"/>
    </row>
    <row r="40" spans="2:133" ht="11.25" customHeight="1" x14ac:dyDescent="0.15">
      <c r="B40" s="675" t="s">
        <v>345</v>
      </c>
      <c r="C40" s="676"/>
      <c r="D40" s="676"/>
      <c r="E40" s="676"/>
      <c r="F40" s="676"/>
      <c r="G40" s="676"/>
      <c r="H40" s="676"/>
      <c r="I40" s="676"/>
      <c r="J40" s="676"/>
      <c r="K40" s="676"/>
      <c r="L40" s="676"/>
      <c r="M40" s="676"/>
      <c r="N40" s="676"/>
      <c r="O40" s="676"/>
      <c r="P40" s="676"/>
      <c r="Q40" s="677"/>
      <c r="R40" s="678" t="s">
        <v>176</v>
      </c>
      <c r="S40" s="679"/>
      <c r="T40" s="679"/>
      <c r="U40" s="679"/>
      <c r="V40" s="679"/>
      <c r="W40" s="679"/>
      <c r="X40" s="679"/>
      <c r="Y40" s="680"/>
      <c r="Z40" s="715" t="s">
        <v>176</v>
      </c>
      <c r="AA40" s="715"/>
      <c r="AB40" s="715"/>
      <c r="AC40" s="715"/>
      <c r="AD40" s="716" t="s">
        <v>176</v>
      </c>
      <c r="AE40" s="716"/>
      <c r="AF40" s="716"/>
      <c r="AG40" s="716"/>
      <c r="AH40" s="716"/>
      <c r="AI40" s="716"/>
      <c r="AJ40" s="716"/>
      <c r="AK40" s="716"/>
      <c r="AL40" s="681" t="s">
        <v>176</v>
      </c>
      <c r="AM40" s="682"/>
      <c r="AN40" s="682"/>
      <c r="AO40" s="717"/>
      <c r="AQ40" s="718" t="s">
        <v>346</v>
      </c>
      <c r="AR40" s="719"/>
      <c r="AS40" s="719"/>
      <c r="AT40" s="719"/>
      <c r="AU40" s="719"/>
      <c r="AV40" s="719"/>
      <c r="AW40" s="719"/>
      <c r="AX40" s="719"/>
      <c r="AY40" s="720"/>
      <c r="AZ40" s="678" t="s">
        <v>176</v>
      </c>
      <c r="BA40" s="679"/>
      <c r="BB40" s="679"/>
      <c r="BC40" s="679"/>
      <c r="BD40" s="697"/>
      <c r="BE40" s="697"/>
      <c r="BF40" s="721"/>
      <c r="BG40" s="723" t="s">
        <v>347</v>
      </c>
      <c r="BH40" s="724"/>
      <c r="BI40" s="724"/>
      <c r="BJ40" s="724"/>
      <c r="BK40" s="724"/>
      <c r="BL40" s="236"/>
      <c r="BM40" s="712" t="s">
        <v>348</v>
      </c>
      <c r="BN40" s="712"/>
      <c r="BO40" s="712"/>
      <c r="BP40" s="712"/>
      <c r="BQ40" s="712"/>
      <c r="BR40" s="712"/>
      <c r="BS40" s="712"/>
      <c r="BT40" s="712"/>
      <c r="BU40" s="713"/>
      <c r="BV40" s="678">
        <v>81</v>
      </c>
      <c r="BW40" s="679"/>
      <c r="BX40" s="679"/>
      <c r="BY40" s="679"/>
      <c r="BZ40" s="679"/>
      <c r="CA40" s="679"/>
      <c r="CB40" s="722"/>
      <c r="CD40" s="711" t="s">
        <v>349</v>
      </c>
      <c r="CE40" s="712"/>
      <c r="CF40" s="712"/>
      <c r="CG40" s="712"/>
      <c r="CH40" s="712"/>
      <c r="CI40" s="712"/>
      <c r="CJ40" s="712"/>
      <c r="CK40" s="712"/>
      <c r="CL40" s="712"/>
      <c r="CM40" s="712"/>
      <c r="CN40" s="712"/>
      <c r="CO40" s="712"/>
      <c r="CP40" s="712"/>
      <c r="CQ40" s="713"/>
      <c r="CR40" s="678">
        <v>1140</v>
      </c>
      <c r="CS40" s="679"/>
      <c r="CT40" s="679"/>
      <c r="CU40" s="679"/>
      <c r="CV40" s="679"/>
      <c r="CW40" s="679"/>
      <c r="CX40" s="679"/>
      <c r="CY40" s="680"/>
      <c r="CZ40" s="681">
        <v>0</v>
      </c>
      <c r="DA40" s="699"/>
      <c r="DB40" s="699"/>
      <c r="DC40" s="700"/>
      <c r="DD40" s="684">
        <v>208</v>
      </c>
      <c r="DE40" s="679"/>
      <c r="DF40" s="679"/>
      <c r="DG40" s="679"/>
      <c r="DH40" s="679"/>
      <c r="DI40" s="679"/>
      <c r="DJ40" s="679"/>
      <c r="DK40" s="680"/>
      <c r="DL40" s="684" t="s">
        <v>176</v>
      </c>
      <c r="DM40" s="679"/>
      <c r="DN40" s="679"/>
      <c r="DO40" s="679"/>
      <c r="DP40" s="679"/>
      <c r="DQ40" s="679"/>
      <c r="DR40" s="679"/>
      <c r="DS40" s="679"/>
      <c r="DT40" s="679"/>
      <c r="DU40" s="679"/>
      <c r="DV40" s="680"/>
      <c r="DW40" s="681" t="s">
        <v>176</v>
      </c>
      <c r="DX40" s="699"/>
      <c r="DY40" s="699"/>
      <c r="DZ40" s="699"/>
      <c r="EA40" s="699"/>
      <c r="EB40" s="699"/>
      <c r="EC40" s="714"/>
    </row>
    <row r="41" spans="2:133" ht="11.25" customHeight="1" x14ac:dyDescent="0.15">
      <c r="B41" s="675" t="s">
        <v>350</v>
      </c>
      <c r="C41" s="676"/>
      <c r="D41" s="676"/>
      <c r="E41" s="676"/>
      <c r="F41" s="676"/>
      <c r="G41" s="676"/>
      <c r="H41" s="676"/>
      <c r="I41" s="676"/>
      <c r="J41" s="676"/>
      <c r="K41" s="676"/>
      <c r="L41" s="676"/>
      <c r="M41" s="676"/>
      <c r="N41" s="676"/>
      <c r="O41" s="676"/>
      <c r="P41" s="676"/>
      <c r="Q41" s="677"/>
      <c r="R41" s="678">
        <v>66129</v>
      </c>
      <c r="S41" s="679"/>
      <c r="T41" s="679"/>
      <c r="U41" s="679"/>
      <c r="V41" s="679"/>
      <c r="W41" s="679"/>
      <c r="X41" s="679"/>
      <c r="Y41" s="680"/>
      <c r="Z41" s="715">
        <v>1.3</v>
      </c>
      <c r="AA41" s="715"/>
      <c r="AB41" s="715"/>
      <c r="AC41" s="715"/>
      <c r="AD41" s="716" t="s">
        <v>176</v>
      </c>
      <c r="AE41" s="716"/>
      <c r="AF41" s="716"/>
      <c r="AG41" s="716"/>
      <c r="AH41" s="716"/>
      <c r="AI41" s="716"/>
      <c r="AJ41" s="716"/>
      <c r="AK41" s="716"/>
      <c r="AL41" s="681" t="s">
        <v>176</v>
      </c>
      <c r="AM41" s="682"/>
      <c r="AN41" s="682"/>
      <c r="AO41" s="717"/>
      <c r="AQ41" s="718" t="s">
        <v>351</v>
      </c>
      <c r="AR41" s="719"/>
      <c r="AS41" s="719"/>
      <c r="AT41" s="719"/>
      <c r="AU41" s="719"/>
      <c r="AV41" s="719"/>
      <c r="AW41" s="719"/>
      <c r="AX41" s="719"/>
      <c r="AY41" s="720"/>
      <c r="AZ41" s="678">
        <v>74400</v>
      </c>
      <c r="BA41" s="679"/>
      <c r="BB41" s="679"/>
      <c r="BC41" s="679"/>
      <c r="BD41" s="697"/>
      <c r="BE41" s="697"/>
      <c r="BF41" s="721"/>
      <c r="BG41" s="723"/>
      <c r="BH41" s="724"/>
      <c r="BI41" s="724"/>
      <c r="BJ41" s="724"/>
      <c r="BK41" s="724"/>
      <c r="BL41" s="236"/>
      <c r="BM41" s="712" t="s">
        <v>352</v>
      </c>
      <c r="BN41" s="712"/>
      <c r="BO41" s="712"/>
      <c r="BP41" s="712"/>
      <c r="BQ41" s="712"/>
      <c r="BR41" s="712"/>
      <c r="BS41" s="712"/>
      <c r="BT41" s="712"/>
      <c r="BU41" s="713"/>
      <c r="BV41" s="678" t="s">
        <v>176</v>
      </c>
      <c r="BW41" s="679"/>
      <c r="BX41" s="679"/>
      <c r="BY41" s="679"/>
      <c r="BZ41" s="679"/>
      <c r="CA41" s="679"/>
      <c r="CB41" s="722"/>
      <c r="CD41" s="711" t="s">
        <v>353</v>
      </c>
      <c r="CE41" s="712"/>
      <c r="CF41" s="712"/>
      <c r="CG41" s="712"/>
      <c r="CH41" s="712"/>
      <c r="CI41" s="712"/>
      <c r="CJ41" s="712"/>
      <c r="CK41" s="712"/>
      <c r="CL41" s="712"/>
      <c r="CM41" s="712"/>
      <c r="CN41" s="712"/>
      <c r="CO41" s="712"/>
      <c r="CP41" s="712"/>
      <c r="CQ41" s="713"/>
      <c r="CR41" s="678" t="s">
        <v>176</v>
      </c>
      <c r="CS41" s="697"/>
      <c r="CT41" s="697"/>
      <c r="CU41" s="697"/>
      <c r="CV41" s="697"/>
      <c r="CW41" s="697"/>
      <c r="CX41" s="697"/>
      <c r="CY41" s="698"/>
      <c r="CZ41" s="681" t="s">
        <v>176</v>
      </c>
      <c r="DA41" s="699"/>
      <c r="DB41" s="699"/>
      <c r="DC41" s="700"/>
      <c r="DD41" s="684" t="s">
        <v>176</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x14ac:dyDescent="0.15">
      <c r="B42" s="659" t="s">
        <v>354</v>
      </c>
      <c r="C42" s="660"/>
      <c r="D42" s="660"/>
      <c r="E42" s="660"/>
      <c r="F42" s="660"/>
      <c r="G42" s="660"/>
      <c r="H42" s="660"/>
      <c r="I42" s="660"/>
      <c r="J42" s="660"/>
      <c r="K42" s="660"/>
      <c r="L42" s="660"/>
      <c r="M42" s="660"/>
      <c r="N42" s="660"/>
      <c r="O42" s="660"/>
      <c r="P42" s="660"/>
      <c r="Q42" s="661"/>
      <c r="R42" s="662">
        <v>4958550</v>
      </c>
      <c r="S42" s="701"/>
      <c r="T42" s="701"/>
      <c r="U42" s="701"/>
      <c r="V42" s="701"/>
      <c r="W42" s="701"/>
      <c r="X42" s="701"/>
      <c r="Y42" s="703"/>
      <c r="Z42" s="704">
        <v>100</v>
      </c>
      <c r="AA42" s="704"/>
      <c r="AB42" s="704"/>
      <c r="AC42" s="704"/>
      <c r="AD42" s="705">
        <v>1960007</v>
      </c>
      <c r="AE42" s="705"/>
      <c r="AF42" s="705"/>
      <c r="AG42" s="705"/>
      <c r="AH42" s="705"/>
      <c r="AI42" s="705"/>
      <c r="AJ42" s="705"/>
      <c r="AK42" s="705"/>
      <c r="AL42" s="665">
        <v>100</v>
      </c>
      <c r="AM42" s="706"/>
      <c r="AN42" s="706"/>
      <c r="AO42" s="707"/>
      <c r="AQ42" s="708" t="s">
        <v>355</v>
      </c>
      <c r="AR42" s="709"/>
      <c r="AS42" s="709"/>
      <c r="AT42" s="709"/>
      <c r="AU42" s="709"/>
      <c r="AV42" s="709"/>
      <c r="AW42" s="709"/>
      <c r="AX42" s="709"/>
      <c r="AY42" s="710"/>
      <c r="AZ42" s="662">
        <v>132334</v>
      </c>
      <c r="BA42" s="701"/>
      <c r="BB42" s="701"/>
      <c r="BC42" s="701"/>
      <c r="BD42" s="663"/>
      <c r="BE42" s="663"/>
      <c r="BF42" s="727"/>
      <c r="BG42" s="725"/>
      <c r="BH42" s="726"/>
      <c r="BI42" s="726"/>
      <c r="BJ42" s="726"/>
      <c r="BK42" s="726"/>
      <c r="BL42" s="237"/>
      <c r="BM42" s="728" t="s">
        <v>356</v>
      </c>
      <c r="BN42" s="728"/>
      <c r="BO42" s="728"/>
      <c r="BP42" s="728"/>
      <c r="BQ42" s="728"/>
      <c r="BR42" s="728"/>
      <c r="BS42" s="728"/>
      <c r="BT42" s="728"/>
      <c r="BU42" s="729"/>
      <c r="BV42" s="662">
        <v>404</v>
      </c>
      <c r="BW42" s="701"/>
      <c r="BX42" s="701"/>
      <c r="BY42" s="701"/>
      <c r="BZ42" s="701"/>
      <c r="CA42" s="701"/>
      <c r="CB42" s="702"/>
      <c r="CD42" s="675" t="s">
        <v>357</v>
      </c>
      <c r="CE42" s="676"/>
      <c r="CF42" s="676"/>
      <c r="CG42" s="676"/>
      <c r="CH42" s="676"/>
      <c r="CI42" s="676"/>
      <c r="CJ42" s="676"/>
      <c r="CK42" s="676"/>
      <c r="CL42" s="676"/>
      <c r="CM42" s="676"/>
      <c r="CN42" s="676"/>
      <c r="CO42" s="676"/>
      <c r="CP42" s="676"/>
      <c r="CQ42" s="677"/>
      <c r="CR42" s="678">
        <v>1721976</v>
      </c>
      <c r="CS42" s="679"/>
      <c r="CT42" s="679"/>
      <c r="CU42" s="679"/>
      <c r="CV42" s="679"/>
      <c r="CW42" s="679"/>
      <c r="CX42" s="679"/>
      <c r="CY42" s="680"/>
      <c r="CZ42" s="681">
        <v>37.5</v>
      </c>
      <c r="DA42" s="682"/>
      <c r="DB42" s="682"/>
      <c r="DC42" s="683"/>
      <c r="DD42" s="684">
        <v>250225</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x14ac:dyDescent="0.15">
      <c r="BV43" s="238"/>
      <c r="BW43" s="238"/>
      <c r="BX43" s="238"/>
      <c r="BY43" s="238"/>
      <c r="BZ43" s="238"/>
      <c r="CA43" s="238"/>
      <c r="CB43" s="238"/>
      <c r="CD43" s="675" t="s">
        <v>358</v>
      </c>
      <c r="CE43" s="676"/>
      <c r="CF43" s="676"/>
      <c r="CG43" s="676"/>
      <c r="CH43" s="676"/>
      <c r="CI43" s="676"/>
      <c r="CJ43" s="676"/>
      <c r="CK43" s="676"/>
      <c r="CL43" s="676"/>
      <c r="CM43" s="676"/>
      <c r="CN43" s="676"/>
      <c r="CO43" s="676"/>
      <c r="CP43" s="676"/>
      <c r="CQ43" s="677"/>
      <c r="CR43" s="678">
        <v>19401</v>
      </c>
      <c r="CS43" s="697"/>
      <c r="CT43" s="697"/>
      <c r="CU43" s="697"/>
      <c r="CV43" s="697"/>
      <c r="CW43" s="697"/>
      <c r="CX43" s="697"/>
      <c r="CY43" s="698"/>
      <c r="CZ43" s="681">
        <v>0.4</v>
      </c>
      <c r="DA43" s="699"/>
      <c r="DB43" s="699"/>
      <c r="DC43" s="700"/>
      <c r="DD43" s="684">
        <v>5940</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x14ac:dyDescent="0.15">
      <c r="CD44" s="691" t="s">
        <v>306</v>
      </c>
      <c r="CE44" s="692"/>
      <c r="CF44" s="675" t="s">
        <v>359</v>
      </c>
      <c r="CG44" s="676"/>
      <c r="CH44" s="676"/>
      <c r="CI44" s="676"/>
      <c r="CJ44" s="676"/>
      <c r="CK44" s="676"/>
      <c r="CL44" s="676"/>
      <c r="CM44" s="676"/>
      <c r="CN44" s="676"/>
      <c r="CO44" s="676"/>
      <c r="CP44" s="676"/>
      <c r="CQ44" s="677"/>
      <c r="CR44" s="678">
        <v>1696201</v>
      </c>
      <c r="CS44" s="679"/>
      <c r="CT44" s="679"/>
      <c r="CU44" s="679"/>
      <c r="CV44" s="679"/>
      <c r="CW44" s="679"/>
      <c r="CX44" s="679"/>
      <c r="CY44" s="680"/>
      <c r="CZ44" s="681">
        <v>36.9</v>
      </c>
      <c r="DA44" s="682"/>
      <c r="DB44" s="682"/>
      <c r="DC44" s="683"/>
      <c r="DD44" s="684">
        <v>245808</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x14ac:dyDescent="0.15">
      <c r="CD45" s="693"/>
      <c r="CE45" s="694"/>
      <c r="CF45" s="675" t="s">
        <v>360</v>
      </c>
      <c r="CG45" s="676"/>
      <c r="CH45" s="676"/>
      <c r="CI45" s="676"/>
      <c r="CJ45" s="676"/>
      <c r="CK45" s="676"/>
      <c r="CL45" s="676"/>
      <c r="CM45" s="676"/>
      <c r="CN45" s="676"/>
      <c r="CO45" s="676"/>
      <c r="CP45" s="676"/>
      <c r="CQ45" s="677"/>
      <c r="CR45" s="678">
        <v>670721</v>
      </c>
      <c r="CS45" s="697"/>
      <c r="CT45" s="697"/>
      <c r="CU45" s="697"/>
      <c r="CV45" s="697"/>
      <c r="CW45" s="697"/>
      <c r="CX45" s="697"/>
      <c r="CY45" s="698"/>
      <c r="CZ45" s="681">
        <v>14.6</v>
      </c>
      <c r="DA45" s="699"/>
      <c r="DB45" s="699"/>
      <c r="DC45" s="700"/>
      <c r="DD45" s="684">
        <v>138224</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x14ac:dyDescent="0.15">
      <c r="B46" s="230" t="s">
        <v>361</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362</v>
      </c>
      <c r="CG46" s="676"/>
      <c r="CH46" s="676"/>
      <c r="CI46" s="676"/>
      <c r="CJ46" s="676"/>
      <c r="CK46" s="676"/>
      <c r="CL46" s="676"/>
      <c r="CM46" s="676"/>
      <c r="CN46" s="676"/>
      <c r="CO46" s="676"/>
      <c r="CP46" s="676"/>
      <c r="CQ46" s="677"/>
      <c r="CR46" s="678">
        <v>1011715</v>
      </c>
      <c r="CS46" s="679"/>
      <c r="CT46" s="679"/>
      <c r="CU46" s="679"/>
      <c r="CV46" s="679"/>
      <c r="CW46" s="679"/>
      <c r="CX46" s="679"/>
      <c r="CY46" s="680"/>
      <c r="CZ46" s="681">
        <v>22</v>
      </c>
      <c r="DA46" s="682"/>
      <c r="DB46" s="682"/>
      <c r="DC46" s="683"/>
      <c r="DD46" s="684">
        <v>104854</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x14ac:dyDescent="0.15">
      <c r="B47" s="240" t="s">
        <v>363</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364</v>
      </c>
      <c r="CG47" s="676"/>
      <c r="CH47" s="676"/>
      <c r="CI47" s="676"/>
      <c r="CJ47" s="676"/>
      <c r="CK47" s="676"/>
      <c r="CL47" s="676"/>
      <c r="CM47" s="676"/>
      <c r="CN47" s="676"/>
      <c r="CO47" s="676"/>
      <c r="CP47" s="676"/>
      <c r="CQ47" s="677"/>
      <c r="CR47" s="678">
        <v>25775</v>
      </c>
      <c r="CS47" s="697"/>
      <c r="CT47" s="697"/>
      <c r="CU47" s="697"/>
      <c r="CV47" s="697"/>
      <c r="CW47" s="697"/>
      <c r="CX47" s="697"/>
      <c r="CY47" s="698"/>
      <c r="CZ47" s="681">
        <v>0.6</v>
      </c>
      <c r="DA47" s="699"/>
      <c r="DB47" s="699"/>
      <c r="DC47" s="700"/>
      <c r="DD47" s="684">
        <v>4417</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x14ac:dyDescent="0.15">
      <c r="B48" s="241" t="s">
        <v>365</v>
      </c>
      <c r="CD48" s="695"/>
      <c r="CE48" s="696"/>
      <c r="CF48" s="675" t="s">
        <v>366</v>
      </c>
      <c r="CG48" s="676"/>
      <c r="CH48" s="676"/>
      <c r="CI48" s="676"/>
      <c r="CJ48" s="676"/>
      <c r="CK48" s="676"/>
      <c r="CL48" s="676"/>
      <c r="CM48" s="676"/>
      <c r="CN48" s="676"/>
      <c r="CO48" s="676"/>
      <c r="CP48" s="676"/>
      <c r="CQ48" s="677"/>
      <c r="CR48" s="678" t="s">
        <v>176</v>
      </c>
      <c r="CS48" s="679"/>
      <c r="CT48" s="679"/>
      <c r="CU48" s="679"/>
      <c r="CV48" s="679"/>
      <c r="CW48" s="679"/>
      <c r="CX48" s="679"/>
      <c r="CY48" s="680"/>
      <c r="CZ48" s="681" t="s">
        <v>176</v>
      </c>
      <c r="DA48" s="682"/>
      <c r="DB48" s="682"/>
      <c r="DC48" s="683"/>
      <c r="DD48" s="684" t="s">
        <v>176</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x14ac:dyDescent="0.15">
      <c r="CD49" s="659" t="s">
        <v>367</v>
      </c>
      <c r="CE49" s="660"/>
      <c r="CF49" s="660"/>
      <c r="CG49" s="660"/>
      <c r="CH49" s="660"/>
      <c r="CI49" s="660"/>
      <c r="CJ49" s="660"/>
      <c r="CK49" s="660"/>
      <c r="CL49" s="660"/>
      <c r="CM49" s="660"/>
      <c r="CN49" s="660"/>
      <c r="CO49" s="660"/>
      <c r="CP49" s="660"/>
      <c r="CQ49" s="661"/>
      <c r="CR49" s="662">
        <v>4592971</v>
      </c>
      <c r="CS49" s="663"/>
      <c r="CT49" s="663"/>
      <c r="CU49" s="663"/>
      <c r="CV49" s="663"/>
      <c r="CW49" s="663"/>
      <c r="CX49" s="663"/>
      <c r="CY49" s="664"/>
      <c r="CZ49" s="665">
        <v>100</v>
      </c>
      <c r="DA49" s="666"/>
      <c r="DB49" s="666"/>
      <c r="DC49" s="667"/>
      <c r="DD49" s="668">
        <v>2461664</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kSMjyGU2m1o4yRXn0blmSRXdWseRdPiz8lz9P/a/4NcKg6rL7LyZidDp5sTMeXR9subMGvR2pbQsHEAm5LTtbg==" saltValue="fcr8oJb66J2AEEw9I5JNow=="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368</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6" t="s">
        <v>369</v>
      </c>
      <c r="DK2" s="1207"/>
      <c r="DL2" s="1207"/>
      <c r="DM2" s="1207"/>
      <c r="DN2" s="1207"/>
      <c r="DO2" s="1208"/>
      <c r="DP2" s="250"/>
      <c r="DQ2" s="1206" t="s">
        <v>370</v>
      </c>
      <c r="DR2" s="1207"/>
      <c r="DS2" s="1207"/>
      <c r="DT2" s="1207"/>
      <c r="DU2" s="1207"/>
      <c r="DV2" s="1207"/>
      <c r="DW2" s="1207"/>
      <c r="DX2" s="1207"/>
      <c r="DY2" s="1207"/>
      <c r="DZ2" s="1208"/>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59" t="s">
        <v>371</v>
      </c>
      <c r="B4" s="1159"/>
      <c r="C4" s="1159"/>
      <c r="D4" s="1159"/>
      <c r="E4" s="1159"/>
      <c r="F4" s="1159"/>
      <c r="G4" s="1159"/>
      <c r="H4" s="1159"/>
      <c r="I4" s="1159"/>
      <c r="J4" s="1159"/>
      <c r="K4" s="1159"/>
      <c r="L4" s="1159"/>
      <c r="M4" s="1159"/>
      <c r="N4" s="1159"/>
      <c r="O4" s="1159"/>
      <c r="P4" s="1159"/>
      <c r="Q4" s="1159"/>
      <c r="R4" s="1159"/>
      <c r="S4" s="1159"/>
      <c r="T4" s="1159"/>
      <c r="U4" s="1159"/>
      <c r="V4" s="1159"/>
      <c r="W4" s="1159"/>
      <c r="X4" s="1159"/>
      <c r="Y4" s="1159"/>
      <c r="Z4" s="1159"/>
      <c r="AA4" s="1159"/>
      <c r="AB4" s="1159"/>
      <c r="AC4" s="1159"/>
      <c r="AD4" s="1159"/>
      <c r="AE4" s="1159"/>
      <c r="AF4" s="1159"/>
      <c r="AG4" s="1159"/>
      <c r="AH4" s="1159"/>
      <c r="AI4" s="1159"/>
      <c r="AJ4" s="1159"/>
      <c r="AK4" s="1159"/>
      <c r="AL4" s="1159"/>
      <c r="AM4" s="1159"/>
      <c r="AN4" s="1159"/>
      <c r="AO4" s="1159"/>
      <c r="AP4" s="1159"/>
      <c r="AQ4" s="1159"/>
      <c r="AR4" s="1159"/>
      <c r="AS4" s="1159"/>
      <c r="AT4" s="1159"/>
      <c r="AU4" s="1159"/>
      <c r="AV4" s="1159"/>
      <c r="AW4" s="1159"/>
      <c r="AX4" s="1159"/>
      <c r="AY4" s="1159"/>
      <c r="AZ4" s="253"/>
      <c r="BA4" s="253"/>
      <c r="BB4" s="253"/>
      <c r="BC4" s="253"/>
      <c r="BD4" s="253"/>
      <c r="BE4" s="254"/>
      <c r="BF4" s="254"/>
      <c r="BG4" s="254"/>
      <c r="BH4" s="254"/>
      <c r="BI4" s="254"/>
      <c r="BJ4" s="254"/>
      <c r="BK4" s="254"/>
      <c r="BL4" s="254"/>
      <c r="BM4" s="254"/>
      <c r="BN4" s="254"/>
      <c r="BO4" s="254"/>
      <c r="BP4" s="254"/>
      <c r="BQ4" s="253" t="s">
        <v>372</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91" t="s">
        <v>373</v>
      </c>
      <c r="B5" s="1092"/>
      <c r="C5" s="1092"/>
      <c r="D5" s="1092"/>
      <c r="E5" s="1092"/>
      <c r="F5" s="1092"/>
      <c r="G5" s="1092"/>
      <c r="H5" s="1092"/>
      <c r="I5" s="1092"/>
      <c r="J5" s="1092"/>
      <c r="K5" s="1092"/>
      <c r="L5" s="1092"/>
      <c r="M5" s="1092"/>
      <c r="N5" s="1092"/>
      <c r="O5" s="1092"/>
      <c r="P5" s="1093"/>
      <c r="Q5" s="1097" t="s">
        <v>374</v>
      </c>
      <c r="R5" s="1098"/>
      <c r="S5" s="1098"/>
      <c r="T5" s="1098"/>
      <c r="U5" s="1099"/>
      <c r="V5" s="1097" t="s">
        <v>375</v>
      </c>
      <c r="W5" s="1098"/>
      <c r="X5" s="1098"/>
      <c r="Y5" s="1098"/>
      <c r="Z5" s="1099"/>
      <c r="AA5" s="1097" t="s">
        <v>376</v>
      </c>
      <c r="AB5" s="1098"/>
      <c r="AC5" s="1098"/>
      <c r="AD5" s="1098"/>
      <c r="AE5" s="1098"/>
      <c r="AF5" s="1209" t="s">
        <v>377</v>
      </c>
      <c r="AG5" s="1098"/>
      <c r="AH5" s="1098"/>
      <c r="AI5" s="1098"/>
      <c r="AJ5" s="1113"/>
      <c r="AK5" s="1098" t="s">
        <v>378</v>
      </c>
      <c r="AL5" s="1098"/>
      <c r="AM5" s="1098"/>
      <c r="AN5" s="1098"/>
      <c r="AO5" s="1099"/>
      <c r="AP5" s="1097" t="s">
        <v>379</v>
      </c>
      <c r="AQ5" s="1098"/>
      <c r="AR5" s="1098"/>
      <c r="AS5" s="1098"/>
      <c r="AT5" s="1099"/>
      <c r="AU5" s="1097" t="s">
        <v>380</v>
      </c>
      <c r="AV5" s="1098"/>
      <c r="AW5" s="1098"/>
      <c r="AX5" s="1098"/>
      <c r="AY5" s="1113"/>
      <c r="AZ5" s="257"/>
      <c r="BA5" s="257"/>
      <c r="BB5" s="257"/>
      <c r="BC5" s="257"/>
      <c r="BD5" s="257"/>
      <c r="BE5" s="258"/>
      <c r="BF5" s="258"/>
      <c r="BG5" s="258"/>
      <c r="BH5" s="258"/>
      <c r="BI5" s="258"/>
      <c r="BJ5" s="258"/>
      <c r="BK5" s="258"/>
      <c r="BL5" s="258"/>
      <c r="BM5" s="258"/>
      <c r="BN5" s="258"/>
      <c r="BO5" s="258"/>
      <c r="BP5" s="258"/>
      <c r="BQ5" s="1091" t="s">
        <v>381</v>
      </c>
      <c r="BR5" s="1092"/>
      <c r="BS5" s="1092"/>
      <c r="BT5" s="1092"/>
      <c r="BU5" s="1092"/>
      <c r="BV5" s="1092"/>
      <c r="BW5" s="1092"/>
      <c r="BX5" s="1092"/>
      <c r="BY5" s="1092"/>
      <c r="BZ5" s="1092"/>
      <c r="CA5" s="1092"/>
      <c r="CB5" s="1092"/>
      <c r="CC5" s="1092"/>
      <c r="CD5" s="1092"/>
      <c r="CE5" s="1092"/>
      <c r="CF5" s="1092"/>
      <c r="CG5" s="1093"/>
      <c r="CH5" s="1097" t="s">
        <v>382</v>
      </c>
      <c r="CI5" s="1098"/>
      <c r="CJ5" s="1098"/>
      <c r="CK5" s="1098"/>
      <c r="CL5" s="1099"/>
      <c r="CM5" s="1097" t="s">
        <v>383</v>
      </c>
      <c r="CN5" s="1098"/>
      <c r="CO5" s="1098"/>
      <c r="CP5" s="1098"/>
      <c r="CQ5" s="1099"/>
      <c r="CR5" s="1097" t="s">
        <v>384</v>
      </c>
      <c r="CS5" s="1098"/>
      <c r="CT5" s="1098"/>
      <c r="CU5" s="1098"/>
      <c r="CV5" s="1099"/>
      <c r="CW5" s="1097" t="s">
        <v>385</v>
      </c>
      <c r="CX5" s="1098"/>
      <c r="CY5" s="1098"/>
      <c r="CZ5" s="1098"/>
      <c r="DA5" s="1099"/>
      <c r="DB5" s="1097" t="s">
        <v>386</v>
      </c>
      <c r="DC5" s="1098"/>
      <c r="DD5" s="1098"/>
      <c r="DE5" s="1098"/>
      <c r="DF5" s="1099"/>
      <c r="DG5" s="1194" t="s">
        <v>387</v>
      </c>
      <c r="DH5" s="1195"/>
      <c r="DI5" s="1195"/>
      <c r="DJ5" s="1195"/>
      <c r="DK5" s="1196"/>
      <c r="DL5" s="1194" t="s">
        <v>388</v>
      </c>
      <c r="DM5" s="1195"/>
      <c r="DN5" s="1195"/>
      <c r="DO5" s="1195"/>
      <c r="DP5" s="1196"/>
      <c r="DQ5" s="1097" t="s">
        <v>389</v>
      </c>
      <c r="DR5" s="1098"/>
      <c r="DS5" s="1098"/>
      <c r="DT5" s="1098"/>
      <c r="DU5" s="1099"/>
      <c r="DV5" s="1097" t="s">
        <v>380</v>
      </c>
      <c r="DW5" s="1098"/>
      <c r="DX5" s="1098"/>
      <c r="DY5" s="1098"/>
      <c r="DZ5" s="1113"/>
      <c r="EA5" s="255"/>
    </row>
    <row r="6" spans="1:131" s="256" customFormat="1" ht="26.25" customHeight="1" thickBot="1" x14ac:dyDescent="0.2">
      <c r="A6" s="1094"/>
      <c r="B6" s="1095"/>
      <c r="C6" s="1095"/>
      <c r="D6" s="1095"/>
      <c r="E6" s="1095"/>
      <c r="F6" s="1095"/>
      <c r="G6" s="1095"/>
      <c r="H6" s="1095"/>
      <c r="I6" s="1095"/>
      <c r="J6" s="1095"/>
      <c r="K6" s="1095"/>
      <c r="L6" s="1095"/>
      <c r="M6" s="1095"/>
      <c r="N6" s="1095"/>
      <c r="O6" s="1095"/>
      <c r="P6" s="1096"/>
      <c r="Q6" s="1100"/>
      <c r="R6" s="1101"/>
      <c r="S6" s="1101"/>
      <c r="T6" s="1101"/>
      <c r="U6" s="1102"/>
      <c r="V6" s="1100"/>
      <c r="W6" s="1101"/>
      <c r="X6" s="1101"/>
      <c r="Y6" s="1101"/>
      <c r="Z6" s="1102"/>
      <c r="AA6" s="1100"/>
      <c r="AB6" s="1101"/>
      <c r="AC6" s="1101"/>
      <c r="AD6" s="1101"/>
      <c r="AE6" s="1101"/>
      <c r="AF6" s="1210"/>
      <c r="AG6" s="1101"/>
      <c r="AH6" s="1101"/>
      <c r="AI6" s="1101"/>
      <c r="AJ6" s="1114"/>
      <c r="AK6" s="1101"/>
      <c r="AL6" s="1101"/>
      <c r="AM6" s="1101"/>
      <c r="AN6" s="1101"/>
      <c r="AO6" s="1102"/>
      <c r="AP6" s="1100"/>
      <c r="AQ6" s="1101"/>
      <c r="AR6" s="1101"/>
      <c r="AS6" s="1101"/>
      <c r="AT6" s="1102"/>
      <c r="AU6" s="1100"/>
      <c r="AV6" s="1101"/>
      <c r="AW6" s="1101"/>
      <c r="AX6" s="1101"/>
      <c r="AY6" s="1114"/>
      <c r="AZ6" s="253"/>
      <c r="BA6" s="253"/>
      <c r="BB6" s="253"/>
      <c r="BC6" s="253"/>
      <c r="BD6" s="253"/>
      <c r="BE6" s="254"/>
      <c r="BF6" s="254"/>
      <c r="BG6" s="254"/>
      <c r="BH6" s="254"/>
      <c r="BI6" s="254"/>
      <c r="BJ6" s="254"/>
      <c r="BK6" s="254"/>
      <c r="BL6" s="254"/>
      <c r="BM6" s="254"/>
      <c r="BN6" s="254"/>
      <c r="BO6" s="254"/>
      <c r="BP6" s="254"/>
      <c r="BQ6" s="1094"/>
      <c r="BR6" s="1095"/>
      <c r="BS6" s="1095"/>
      <c r="BT6" s="1095"/>
      <c r="BU6" s="1095"/>
      <c r="BV6" s="1095"/>
      <c r="BW6" s="1095"/>
      <c r="BX6" s="1095"/>
      <c r="BY6" s="1095"/>
      <c r="BZ6" s="1095"/>
      <c r="CA6" s="1095"/>
      <c r="CB6" s="1095"/>
      <c r="CC6" s="1095"/>
      <c r="CD6" s="1095"/>
      <c r="CE6" s="1095"/>
      <c r="CF6" s="1095"/>
      <c r="CG6" s="1096"/>
      <c r="CH6" s="1100"/>
      <c r="CI6" s="1101"/>
      <c r="CJ6" s="1101"/>
      <c r="CK6" s="1101"/>
      <c r="CL6" s="1102"/>
      <c r="CM6" s="1100"/>
      <c r="CN6" s="1101"/>
      <c r="CO6" s="1101"/>
      <c r="CP6" s="1101"/>
      <c r="CQ6" s="1102"/>
      <c r="CR6" s="1100"/>
      <c r="CS6" s="1101"/>
      <c r="CT6" s="1101"/>
      <c r="CU6" s="1101"/>
      <c r="CV6" s="1102"/>
      <c r="CW6" s="1100"/>
      <c r="CX6" s="1101"/>
      <c r="CY6" s="1101"/>
      <c r="CZ6" s="1101"/>
      <c r="DA6" s="1102"/>
      <c r="DB6" s="1100"/>
      <c r="DC6" s="1101"/>
      <c r="DD6" s="1101"/>
      <c r="DE6" s="1101"/>
      <c r="DF6" s="1102"/>
      <c r="DG6" s="1197"/>
      <c r="DH6" s="1198"/>
      <c r="DI6" s="1198"/>
      <c r="DJ6" s="1198"/>
      <c r="DK6" s="1199"/>
      <c r="DL6" s="1197"/>
      <c r="DM6" s="1198"/>
      <c r="DN6" s="1198"/>
      <c r="DO6" s="1198"/>
      <c r="DP6" s="1199"/>
      <c r="DQ6" s="1100"/>
      <c r="DR6" s="1101"/>
      <c r="DS6" s="1101"/>
      <c r="DT6" s="1101"/>
      <c r="DU6" s="1102"/>
      <c r="DV6" s="1100"/>
      <c r="DW6" s="1101"/>
      <c r="DX6" s="1101"/>
      <c r="DY6" s="1101"/>
      <c r="DZ6" s="1114"/>
      <c r="EA6" s="255"/>
    </row>
    <row r="7" spans="1:131" s="256" customFormat="1" ht="26.25" customHeight="1" thickTop="1" x14ac:dyDescent="0.15">
      <c r="A7" s="259">
        <v>1</v>
      </c>
      <c r="B7" s="1146" t="s">
        <v>390</v>
      </c>
      <c r="C7" s="1147"/>
      <c r="D7" s="1147"/>
      <c r="E7" s="1147"/>
      <c r="F7" s="1147"/>
      <c r="G7" s="1147"/>
      <c r="H7" s="1147"/>
      <c r="I7" s="1147"/>
      <c r="J7" s="1147"/>
      <c r="K7" s="1147"/>
      <c r="L7" s="1147"/>
      <c r="M7" s="1147"/>
      <c r="N7" s="1147"/>
      <c r="O7" s="1147"/>
      <c r="P7" s="1148"/>
      <c r="Q7" s="1200">
        <f>ROUND(4947931/1000,0)</f>
        <v>4948</v>
      </c>
      <c r="R7" s="1201"/>
      <c r="S7" s="1201"/>
      <c r="T7" s="1201"/>
      <c r="U7" s="1201"/>
      <c r="V7" s="1201">
        <f>ROUND(4591289/1000,0)</f>
        <v>4591</v>
      </c>
      <c r="W7" s="1201"/>
      <c r="X7" s="1201"/>
      <c r="Y7" s="1201"/>
      <c r="Z7" s="1201"/>
      <c r="AA7" s="1201">
        <f>Q7-V7</f>
        <v>357</v>
      </c>
      <c r="AB7" s="1201"/>
      <c r="AC7" s="1201"/>
      <c r="AD7" s="1201"/>
      <c r="AE7" s="1202"/>
      <c r="AF7" s="1203">
        <v>27</v>
      </c>
      <c r="AG7" s="1204"/>
      <c r="AH7" s="1204"/>
      <c r="AI7" s="1204"/>
      <c r="AJ7" s="1205"/>
      <c r="AK7" s="1187">
        <v>459</v>
      </c>
      <c r="AL7" s="1188"/>
      <c r="AM7" s="1188"/>
      <c r="AN7" s="1188"/>
      <c r="AO7" s="1188"/>
      <c r="AP7" s="1188">
        <v>3830</v>
      </c>
      <c r="AQ7" s="1188"/>
      <c r="AR7" s="1188"/>
      <c r="AS7" s="1188"/>
      <c r="AT7" s="1188"/>
      <c r="AU7" s="1189"/>
      <c r="AV7" s="1189"/>
      <c r="AW7" s="1189"/>
      <c r="AX7" s="1189"/>
      <c r="AY7" s="1190"/>
      <c r="AZ7" s="253"/>
      <c r="BA7" s="253"/>
      <c r="BB7" s="253"/>
      <c r="BC7" s="253"/>
      <c r="BD7" s="253"/>
      <c r="BE7" s="254"/>
      <c r="BF7" s="254"/>
      <c r="BG7" s="254"/>
      <c r="BH7" s="254"/>
      <c r="BI7" s="254"/>
      <c r="BJ7" s="254"/>
      <c r="BK7" s="254"/>
      <c r="BL7" s="254"/>
      <c r="BM7" s="254"/>
      <c r="BN7" s="254"/>
      <c r="BO7" s="254"/>
      <c r="BP7" s="254"/>
      <c r="BQ7" s="260">
        <v>1</v>
      </c>
      <c r="BR7" s="261"/>
      <c r="BS7" s="1191"/>
      <c r="BT7" s="1192"/>
      <c r="BU7" s="1192"/>
      <c r="BV7" s="1192"/>
      <c r="BW7" s="1192"/>
      <c r="BX7" s="1192"/>
      <c r="BY7" s="1192"/>
      <c r="BZ7" s="1192"/>
      <c r="CA7" s="1192"/>
      <c r="CB7" s="1192"/>
      <c r="CC7" s="1192"/>
      <c r="CD7" s="1192"/>
      <c r="CE7" s="1192"/>
      <c r="CF7" s="1192"/>
      <c r="CG7" s="1193"/>
      <c r="CH7" s="1184"/>
      <c r="CI7" s="1185"/>
      <c r="CJ7" s="1185"/>
      <c r="CK7" s="1185"/>
      <c r="CL7" s="1186"/>
      <c r="CM7" s="1184"/>
      <c r="CN7" s="1185"/>
      <c r="CO7" s="1185"/>
      <c r="CP7" s="1185"/>
      <c r="CQ7" s="1186"/>
      <c r="CR7" s="1184"/>
      <c r="CS7" s="1185"/>
      <c r="CT7" s="1185"/>
      <c r="CU7" s="1185"/>
      <c r="CV7" s="1186"/>
      <c r="CW7" s="1184"/>
      <c r="CX7" s="1185"/>
      <c r="CY7" s="1185"/>
      <c r="CZ7" s="1185"/>
      <c r="DA7" s="1186"/>
      <c r="DB7" s="1184"/>
      <c r="DC7" s="1185"/>
      <c r="DD7" s="1185"/>
      <c r="DE7" s="1185"/>
      <c r="DF7" s="1186"/>
      <c r="DG7" s="1184"/>
      <c r="DH7" s="1185"/>
      <c r="DI7" s="1185"/>
      <c r="DJ7" s="1185"/>
      <c r="DK7" s="1186"/>
      <c r="DL7" s="1184"/>
      <c r="DM7" s="1185"/>
      <c r="DN7" s="1185"/>
      <c r="DO7" s="1185"/>
      <c r="DP7" s="1186"/>
      <c r="DQ7" s="1184"/>
      <c r="DR7" s="1185"/>
      <c r="DS7" s="1185"/>
      <c r="DT7" s="1185"/>
      <c r="DU7" s="1186"/>
      <c r="DV7" s="1211"/>
      <c r="DW7" s="1212"/>
      <c r="DX7" s="1212"/>
      <c r="DY7" s="1212"/>
      <c r="DZ7" s="1213"/>
      <c r="EA7" s="255"/>
    </row>
    <row r="8" spans="1:131" s="256" customFormat="1" ht="26.25" customHeight="1" x14ac:dyDescent="0.15">
      <c r="A8" s="262">
        <v>2</v>
      </c>
      <c r="B8" s="1133" t="s">
        <v>391</v>
      </c>
      <c r="C8" s="1134"/>
      <c r="D8" s="1134"/>
      <c r="E8" s="1134"/>
      <c r="F8" s="1134"/>
      <c r="G8" s="1134"/>
      <c r="H8" s="1134"/>
      <c r="I8" s="1134"/>
      <c r="J8" s="1134"/>
      <c r="K8" s="1134"/>
      <c r="L8" s="1134"/>
      <c r="M8" s="1134"/>
      <c r="N8" s="1134"/>
      <c r="O8" s="1134"/>
      <c r="P8" s="1135"/>
      <c r="Q8" s="1139">
        <f>ROUND(10619/1000,0)</f>
        <v>11</v>
      </c>
      <c r="R8" s="1140"/>
      <c r="S8" s="1140"/>
      <c r="T8" s="1140"/>
      <c r="U8" s="1140"/>
      <c r="V8" s="1140">
        <f>ROUND(1682/1000,0)</f>
        <v>2</v>
      </c>
      <c r="W8" s="1140"/>
      <c r="X8" s="1140"/>
      <c r="Y8" s="1140"/>
      <c r="Z8" s="1140"/>
      <c r="AA8" s="1140">
        <f>Q8-V8</f>
        <v>9</v>
      </c>
      <c r="AB8" s="1140"/>
      <c r="AC8" s="1140"/>
      <c r="AD8" s="1140"/>
      <c r="AE8" s="1141"/>
      <c r="AF8" s="1115">
        <v>9</v>
      </c>
      <c r="AG8" s="1116"/>
      <c r="AH8" s="1116"/>
      <c r="AI8" s="1116"/>
      <c r="AJ8" s="1117"/>
      <c r="AK8" s="1182">
        <v>0</v>
      </c>
      <c r="AL8" s="1183"/>
      <c r="AM8" s="1183"/>
      <c r="AN8" s="1183"/>
      <c r="AO8" s="1183"/>
      <c r="AP8" s="1183">
        <f>ROUND(1789/1000,0)</f>
        <v>2</v>
      </c>
      <c r="AQ8" s="1183"/>
      <c r="AR8" s="1183"/>
      <c r="AS8" s="1183"/>
      <c r="AT8" s="1183"/>
      <c r="AU8" s="1180"/>
      <c r="AV8" s="1180"/>
      <c r="AW8" s="1180"/>
      <c r="AX8" s="1180"/>
      <c r="AY8" s="1181"/>
      <c r="AZ8" s="253"/>
      <c r="BA8" s="253"/>
      <c r="BB8" s="253"/>
      <c r="BC8" s="253"/>
      <c r="BD8" s="253"/>
      <c r="BE8" s="254"/>
      <c r="BF8" s="254"/>
      <c r="BG8" s="254"/>
      <c r="BH8" s="254"/>
      <c r="BI8" s="254"/>
      <c r="BJ8" s="254"/>
      <c r="BK8" s="254"/>
      <c r="BL8" s="254"/>
      <c r="BM8" s="254"/>
      <c r="BN8" s="254"/>
      <c r="BO8" s="254"/>
      <c r="BP8" s="254"/>
      <c r="BQ8" s="263">
        <v>2</v>
      </c>
      <c r="BR8" s="264"/>
      <c r="BS8" s="1110"/>
      <c r="BT8" s="1111"/>
      <c r="BU8" s="1111"/>
      <c r="BV8" s="1111"/>
      <c r="BW8" s="1111"/>
      <c r="BX8" s="1111"/>
      <c r="BY8" s="1111"/>
      <c r="BZ8" s="1111"/>
      <c r="CA8" s="1111"/>
      <c r="CB8" s="1111"/>
      <c r="CC8" s="1111"/>
      <c r="CD8" s="1111"/>
      <c r="CE8" s="1111"/>
      <c r="CF8" s="1111"/>
      <c r="CG8" s="1112"/>
      <c r="CH8" s="1085"/>
      <c r="CI8" s="1086"/>
      <c r="CJ8" s="1086"/>
      <c r="CK8" s="1086"/>
      <c r="CL8" s="1087"/>
      <c r="CM8" s="1085"/>
      <c r="CN8" s="1086"/>
      <c r="CO8" s="1086"/>
      <c r="CP8" s="1086"/>
      <c r="CQ8" s="1087"/>
      <c r="CR8" s="1085"/>
      <c r="CS8" s="1086"/>
      <c r="CT8" s="1086"/>
      <c r="CU8" s="1086"/>
      <c r="CV8" s="1087"/>
      <c r="CW8" s="1085"/>
      <c r="CX8" s="1086"/>
      <c r="CY8" s="1086"/>
      <c r="CZ8" s="1086"/>
      <c r="DA8" s="1087"/>
      <c r="DB8" s="1085"/>
      <c r="DC8" s="1086"/>
      <c r="DD8" s="1086"/>
      <c r="DE8" s="1086"/>
      <c r="DF8" s="1087"/>
      <c r="DG8" s="1085"/>
      <c r="DH8" s="1086"/>
      <c r="DI8" s="1086"/>
      <c r="DJ8" s="1086"/>
      <c r="DK8" s="1087"/>
      <c r="DL8" s="1085"/>
      <c r="DM8" s="1086"/>
      <c r="DN8" s="1086"/>
      <c r="DO8" s="1086"/>
      <c r="DP8" s="1087"/>
      <c r="DQ8" s="1085"/>
      <c r="DR8" s="1086"/>
      <c r="DS8" s="1086"/>
      <c r="DT8" s="1086"/>
      <c r="DU8" s="1087"/>
      <c r="DV8" s="1088"/>
      <c r="DW8" s="1089"/>
      <c r="DX8" s="1089"/>
      <c r="DY8" s="1089"/>
      <c r="DZ8" s="1090"/>
      <c r="EA8" s="255"/>
    </row>
    <row r="9" spans="1:131" s="256" customFormat="1" ht="26.25" customHeight="1" x14ac:dyDescent="0.15">
      <c r="A9" s="262">
        <v>3</v>
      </c>
      <c r="B9" s="1133"/>
      <c r="C9" s="1134"/>
      <c r="D9" s="1134"/>
      <c r="E9" s="1134"/>
      <c r="F9" s="1134"/>
      <c r="G9" s="1134"/>
      <c r="H9" s="1134"/>
      <c r="I9" s="1134"/>
      <c r="J9" s="1134"/>
      <c r="K9" s="1134"/>
      <c r="L9" s="1134"/>
      <c r="M9" s="1134"/>
      <c r="N9" s="1134"/>
      <c r="O9" s="1134"/>
      <c r="P9" s="1135"/>
      <c r="Q9" s="1139"/>
      <c r="R9" s="1140"/>
      <c r="S9" s="1140"/>
      <c r="T9" s="1140"/>
      <c r="U9" s="1140"/>
      <c r="V9" s="1140"/>
      <c r="W9" s="1140"/>
      <c r="X9" s="1140"/>
      <c r="Y9" s="1140"/>
      <c r="Z9" s="1140"/>
      <c r="AA9" s="1140"/>
      <c r="AB9" s="1140"/>
      <c r="AC9" s="1140"/>
      <c r="AD9" s="1140"/>
      <c r="AE9" s="1141"/>
      <c r="AF9" s="1115"/>
      <c r="AG9" s="1116"/>
      <c r="AH9" s="1116"/>
      <c r="AI9" s="1116"/>
      <c r="AJ9" s="1117"/>
      <c r="AK9" s="1182"/>
      <c r="AL9" s="1183"/>
      <c r="AM9" s="1183"/>
      <c r="AN9" s="1183"/>
      <c r="AO9" s="1183"/>
      <c r="AP9" s="1183"/>
      <c r="AQ9" s="1183"/>
      <c r="AR9" s="1183"/>
      <c r="AS9" s="1183"/>
      <c r="AT9" s="1183"/>
      <c r="AU9" s="1180"/>
      <c r="AV9" s="1180"/>
      <c r="AW9" s="1180"/>
      <c r="AX9" s="1180"/>
      <c r="AY9" s="1181"/>
      <c r="AZ9" s="253"/>
      <c r="BA9" s="253"/>
      <c r="BB9" s="253"/>
      <c r="BC9" s="253"/>
      <c r="BD9" s="253"/>
      <c r="BE9" s="254"/>
      <c r="BF9" s="254"/>
      <c r="BG9" s="254"/>
      <c r="BH9" s="254"/>
      <c r="BI9" s="254"/>
      <c r="BJ9" s="254"/>
      <c r="BK9" s="254"/>
      <c r="BL9" s="254"/>
      <c r="BM9" s="254"/>
      <c r="BN9" s="254"/>
      <c r="BO9" s="254"/>
      <c r="BP9" s="254"/>
      <c r="BQ9" s="263">
        <v>3</v>
      </c>
      <c r="BR9" s="264"/>
      <c r="BS9" s="1110"/>
      <c r="BT9" s="1111"/>
      <c r="BU9" s="1111"/>
      <c r="BV9" s="1111"/>
      <c r="BW9" s="1111"/>
      <c r="BX9" s="1111"/>
      <c r="BY9" s="1111"/>
      <c r="BZ9" s="1111"/>
      <c r="CA9" s="1111"/>
      <c r="CB9" s="1111"/>
      <c r="CC9" s="1111"/>
      <c r="CD9" s="1111"/>
      <c r="CE9" s="1111"/>
      <c r="CF9" s="1111"/>
      <c r="CG9" s="1112"/>
      <c r="CH9" s="1085"/>
      <c r="CI9" s="1086"/>
      <c r="CJ9" s="1086"/>
      <c r="CK9" s="1086"/>
      <c r="CL9" s="1087"/>
      <c r="CM9" s="1085"/>
      <c r="CN9" s="1086"/>
      <c r="CO9" s="1086"/>
      <c r="CP9" s="1086"/>
      <c r="CQ9" s="1087"/>
      <c r="CR9" s="1085"/>
      <c r="CS9" s="1086"/>
      <c r="CT9" s="1086"/>
      <c r="CU9" s="1086"/>
      <c r="CV9" s="1087"/>
      <c r="CW9" s="1085"/>
      <c r="CX9" s="1086"/>
      <c r="CY9" s="1086"/>
      <c r="CZ9" s="1086"/>
      <c r="DA9" s="1087"/>
      <c r="DB9" s="1085"/>
      <c r="DC9" s="1086"/>
      <c r="DD9" s="1086"/>
      <c r="DE9" s="1086"/>
      <c r="DF9" s="1087"/>
      <c r="DG9" s="1085"/>
      <c r="DH9" s="1086"/>
      <c r="DI9" s="1086"/>
      <c r="DJ9" s="1086"/>
      <c r="DK9" s="1087"/>
      <c r="DL9" s="1085"/>
      <c r="DM9" s="1086"/>
      <c r="DN9" s="1086"/>
      <c r="DO9" s="1086"/>
      <c r="DP9" s="1087"/>
      <c r="DQ9" s="1085"/>
      <c r="DR9" s="1086"/>
      <c r="DS9" s="1086"/>
      <c r="DT9" s="1086"/>
      <c r="DU9" s="1087"/>
      <c r="DV9" s="1088"/>
      <c r="DW9" s="1089"/>
      <c r="DX9" s="1089"/>
      <c r="DY9" s="1089"/>
      <c r="DZ9" s="1090"/>
      <c r="EA9" s="255"/>
    </row>
    <row r="10" spans="1:131" s="256" customFormat="1" ht="26.25" customHeight="1" x14ac:dyDescent="0.15">
      <c r="A10" s="262">
        <v>4</v>
      </c>
      <c r="B10" s="1133"/>
      <c r="C10" s="1134"/>
      <c r="D10" s="1134"/>
      <c r="E10" s="1134"/>
      <c r="F10" s="1134"/>
      <c r="G10" s="1134"/>
      <c r="H10" s="1134"/>
      <c r="I10" s="1134"/>
      <c r="J10" s="1134"/>
      <c r="K10" s="1134"/>
      <c r="L10" s="1134"/>
      <c r="M10" s="1134"/>
      <c r="N10" s="1134"/>
      <c r="O10" s="1134"/>
      <c r="P10" s="1135"/>
      <c r="Q10" s="1139"/>
      <c r="R10" s="1140"/>
      <c r="S10" s="1140"/>
      <c r="T10" s="1140"/>
      <c r="U10" s="1140"/>
      <c r="V10" s="1140"/>
      <c r="W10" s="1140"/>
      <c r="X10" s="1140"/>
      <c r="Y10" s="1140"/>
      <c r="Z10" s="1140"/>
      <c r="AA10" s="1140"/>
      <c r="AB10" s="1140"/>
      <c r="AC10" s="1140"/>
      <c r="AD10" s="1140"/>
      <c r="AE10" s="1141"/>
      <c r="AF10" s="1115"/>
      <c r="AG10" s="1116"/>
      <c r="AH10" s="1116"/>
      <c r="AI10" s="1116"/>
      <c r="AJ10" s="1117"/>
      <c r="AK10" s="1182"/>
      <c r="AL10" s="1183"/>
      <c r="AM10" s="1183"/>
      <c r="AN10" s="1183"/>
      <c r="AO10" s="1183"/>
      <c r="AP10" s="1183"/>
      <c r="AQ10" s="1183"/>
      <c r="AR10" s="1183"/>
      <c r="AS10" s="1183"/>
      <c r="AT10" s="1183"/>
      <c r="AU10" s="1180"/>
      <c r="AV10" s="1180"/>
      <c r="AW10" s="1180"/>
      <c r="AX10" s="1180"/>
      <c r="AY10" s="1181"/>
      <c r="AZ10" s="253"/>
      <c r="BA10" s="253"/>
      <c r="BB10" s="253"/>
      <c r="BC10" s="253"/>
      <c r="BD10" s="253"/>
      <c r="BE10" s="254"/>
      <c r="BF10" s="254"/>
      <c r="BG10" s="254"/>
      <c r="BH10" s="254"/>
      <c r="BI10" s="254"/>
      <c r="BJ10" s="254"/>
      <c r="BK10" s="254"/>
      <c r="BL10" s="254"/>
      <c r="BM10" s="254"/>
      <c r="BN10" s="254"/>
      <c r="BO10" s="254"/>
      <c r="BP10" s="254"/>
      <c r="BQ10" s="263">
        <v>4</v>
      </c>
      <c r="BR10" s="264"/>
      <c r="BS10" s="1110"/>
      <c r="BT10" s="1111"/>
      <c r="BU10" s="1111"/>
      <c r="BV10" s="1111"/>
      <c r="BW10" s="1111"/>
      <c r="BX10" s="1111"/>
      <c r="BY10" s="1111"/>
      <c r="BZ10" s="1111"/>
      <c r="CA10" s="1111"/>
      <c r="CB10" s="1111"/>
      <c r="CC10" s="1111"/>
      <c r="CD10" s="1111"/>
      <c r="CE10" s="1111"/>
      <c r="CF10" s="1111"/>
      <c r="CG10" s="1112"/>
      <c r="CH10" s="1085"/>
      <c r="CI10" s="1086"/>
      <c r="CJ10" s="1086"/>
      <c r="CK10" s="1086"/>
      <c r="CL10" s="1087"/>
      <c r="CM10" s="1085"/>
      <c r="CN10" s="1086"/>
      <c r="CO10" s="1086"/>
      <c r="CP10" s="1086"/>
      <c r="CQ10" s="1087"/>
      <c r="CR10" s="1085"/>
      <c r="CS10" s="1086"/>
      <c r="CT10" s="1086"/>
      <c r="CU10" s="1086"/>
      <c r="CV10" s="1087"/>
      <c r="CW10" s="1085"/>
      <c r="CX10" s="1086"/>
      <c r="CY10" s="1086"/>
      <c r="CZ10" s="1086"/>
      <c r="DA10" s="1087"/>
      <c r="DB10" s="1085"/>
      <c r="DC10" s="1086"/>
      <c r="DD10" s="1086"/>
      <c r="DE10" s="1086"/>
      <c r="DF10" s="1087"/>
      <c r="DG10" s="1085"/>
      <c r="DH10" s="1086"/>
      <c r="DI10" s="1086"/>
      <c r="DJ10" s="1086"/>
      <c r="DK10" s="1087"/>
      <c r="DL10" s="1085"/>
      <c r="DM10" s="1086"/>
      <c r="DN10" s="1086"/>
      <c r="DO10" s="1086"/>
      <c r="DP10" s="1087"/>
      <c r="DQ10" s="1085"/>
      <c r="DR10" s="1086"/>
      <c r="DS10" s="1086"/>
      <c r="DT10" s="1086"/>
      <c r="DU10" s="1087"/>
      <c r="DV10" s="1088"/>
      <c r="DW10" s="1089"/>
      <c r="DX10" s="1089"/>
      <c r="DY10" s="1089"/>
      <c r="DZ10" s="1090"/>
      <c r="EA10" s="255"/>
    </row>
    <row r="11" spans="1:131" s="256" customFormat="1" ht="26.25" customHeight="1" x14ac:dyDescent="0.15">
      <c r="A11" s="262">
        <v>5</v>
      </c>
      <c r="B11" s="1133"/>
      <c r="C11" s="1134"/>
      <c r="D11" s="1134"/>
      <c r="E11" s="1134"/>
      <c r="F11" s="1134"/>
      <c r="G11" s="1134"/>
      <c r="H11" s="1134"/>
      <c r="I11" s="1134"/>
      <c r="J11" s="1134"/>
      <c r="K11" s="1134"/>
      <c r="L11" s="1134"/>
      <c r="M11" s="1134"/>
      <c r="N11" s="1134"/>
      <c r="O11" s="1134"/>
      <c r="P11" s="1135"/>
      <c r="Q11" s="1139"/>
      <c r="R11" s="1140"/>
      <c r="S11" s="1140"/>
      <c r="T11" s="1140"/>
      <c r="U11" s="1140"/>
      <c r="V11" s="1140"/>
      <c r="W11" s="1140"/>
      <c r="X11" s="1140"/>
      <c r="Y11" s="1140"/>
      <c r="Z11" s="1140"/>
      <c r="AA11" s="1140"/>
      <c r="AB11" s="1140"/>
      <c r="AC11" s="1140"/>
      <c r="AD11" s="1140"/>
      <c r="AE11" s="1141"/>
      <c r="AF11" s="1115"/>
      <c r="AG11" s="1116"/>
      <c r="AH11" s="1116"/>
      <c r="AI11" s="1116"/>
      <c r="AJ11" s="1117"/>
      <c r="AK11" s="1182"/>
      <c r="AL11" s="1183"/>
      <c r="AM11" s="1183"/>
      <c r="AN11" s="1183"/>
      <c r="AO11" s="1183"/>
      <c r="AP11" s="1183"/>
      <c r="AQ11" s="1183"/>
      <c r="AR11" s="1183"/>
      <c r="AS11" s="1183"/>
      <c r="AT11" s="1183"/>
      <c r="AU11" s="1180"/>
      <c r="AV11" s="1180"/>
      <c r="AW11" s="1180"/>
      <c r="AX11" s="1180"/>
      <c r="AY11" s="1181"/>
      <c r="AZ11" s="253"/>
      <c r="BA11" s="253"/>
      <c r="BB11" s="253"/>
      <c r="BC11" s="253"/>
      <c r="BD11" s="253"/>
      <c r="BE11" s="254"/>
      <c r="BF11" s="254"/>
      <c r="BG11" s="254"/>
      <c r="BH11" s="254"/>
      <c r="BI11" s="254"/>
      <c r="BJ11" s="254"/>
      <c r="BK11" s="254"/>
      <c r="BL11" s="254"/>
      <c r="BM11" s="254"/>
      <c r="BN11" s="254"/>
      <c r="BO11" s="254"/>
      <c r="BP11" s="254"/>
      <c r="BQ11" s="263">
        <v>5</v>
      </c>
      <c r="BR11" s="264"/>
      <c r="BS11" s="1110"/>
      <c r="BT11" s="1111"/>
      <c r="BU11" s="1111"/>
      <c r="BV11" s="1111"/>
      <c r="BW11" s="1111"/>
      <c r="BX11" s="1111"/>
      <c r="BY11" s="1111"/>
      <c r="BZ11" s="1111"/>
      <c r="CA11" s="1111"/>
      <c r="CB11" s="1111"/>
      <c r="CC11" s="1111"/>
      <c r="CD11" s="1111"/>
      <c r="CE11" s="1111"/>
      <c r="CF11" s="1111"/>
      <c r="CG11" s="1112"/>
      <c r="CH11" s="1085"/>
      <c r="CI11" s="1086"/>
      <c r="CJ11" s="1086"/>
      <c r="CK11" s="1086"/>
      <c r="CL11" s="1087"/>
      <c r="CM11" s="1085"/>
      <c r="CN11" s="1086"/>
      <c r="CO11" s="1086"/>
      <c r="CP11" s="1086"/>
      <c r="CQ11" s="1087"/>
      <c r="CR11" s="1085"/>
      <c r="CS11" s="1086"/>
      <c r="CT11" s="1086"/>
      <c r="CU11" s="1086"/>
      <c r="CV11" s="1087"/>
      <c r="CW11" s="1085"/>
      <c r="CX11" s="1086"/>
      <c r="CY11" s="1086"/>
      <c r="CZ11" s="1086"/>
      <c r="DA11" s="1087"/>
      <c r="DB11" s="1085"/>
      <c r="DC11" s="1086"/>
      <c r="DD11" s="1086"/>
      <c r="DE11" s="1086"/>
      <c r="DF11" s="1087"/>
      <c r="DG11" s="1085"/>
      <c r="DH11" s="1086"/>
      <c r="DI11" s="1086"/>
      <c r="DJ11" s="1086"/>
      <c r="DK11" s="1087"/>
      <c r="DL11" s="1085"/>
      <c r="DM11" s="1086"/>
      <c r="DN11" s="1086"/>
      <c r="DO11" s="1086"/>
      <c r="DP11" s="1087"/>
      <c r="DQ11" s="1085"/>
      <c r="DR11" s="1086"/>
      <c r="DS11" s="1086"/>
      <c r="DT11" s="1086"/>
      <c r="DU11" s="1087"/>
      <c r="DV11" s="1088"/>
      <c r="DW11" s="1089"/>
      <c r="DX11" s="1089"/>
      <c r="DY11" s="1089"/>
      <c r="DZ11" s="1090"/>
      <c r="EA11" s="255"/>
    </row>
    <row r="12" spans="1:131" s="256" customFormat="1" ht="26.25" customHeight="1" x14ac:dyDescent="0.15">
      <c r="A12" s="262">
        <v>6</v>
      </c>
      <c r="B12" s="1133"/>
      <c r="C12" s="1134"/>
      <c r="D12" s="1134"/>
      <c r="E12" s="1134"/>
      <c r="F12" s="1134"/>
      <c r="G12" s="1134"/>
      <c r="H12" s="1134"/>
      <c r="I12" s="1134"/>
      <c r="J12" s="1134"/>
      <c r="K12" s="1134"/>
      <c r="L12" s="1134"/>
      <c r="M12" s="1134"/>
      <c r="N12" s="1134"/>
      <c r="O12" s="1134"/>
      <c r="P12" s="1135"/>
      <c r="Q12" s="1139"/>
      <c r="R12" s="1140"/>
      <c r="S12" s="1140"/>
      <c r="T12" s="1140"/>
      <c r="U12" s="1140"/>
      <c r="V12" s="1140"/>
      <c r="W12" s="1140"/>
      <c r="X12" s="1140"/>
      <c r="Y12" s="1140"/>
      <c r="Z12" s="1140"/>
      <c r="AA12" s="1140"/>
      <c r="AB12" s="1140"/>
      <c r="AC12" s="1140"/>
      <c r="AD12" s="1140"/>
      <c r="AE12" s="1141"/>
      <c r="AF12" s="1115"/>
      <c r="AG12" s="1116"/>
      <c r="AH12" s="1116"/>
      <c r="AI12" s="1116"/>
      <c r="AJ12" s="1117"/>
      <c r="AK12" s="1182"/>
      <c r="AL12" s="1183"/>
      <c r="AM12" s="1183"/>
      <c r="AN12" s="1183"/>
      <c r="AO12" s="1183"/>
      <c r="AP12" s="1183"/>
      <c r="AQ12" s="1183"/>
      <c r="AR12" s="1183"/>
      <c r="AS12" s="1183"/>
      <c r="AT12" s="1183"/>
      <c r="AU12" s="1180"/>
      <c r="AV12" s="1180"/>
      <c r="AW12" s="1180"/>
      <c r="AX12" s="1180"/>
      <c r="AY12" s="1181"/>
      <c r="AZ12" s="253"/>
      <c r="BA12" s="253"/>
      <c r="BB12" s="253"/>
      <c r="BC12" s="253"/>
      <c r="BD12" s="253"/>
      <c r="BE12" s="254"/>
      <c r="BF12" s="254"/>
      <c r="BG12" s="254"/>
      <c r="BH12" s="254"/>
      <c r="BI12" s="254"/>
      <c r="BJ12" s="254"/>
      <c r="BK12" s="254"/>
      <c r="BL12" s="254"/>
      <c r="BM12" s="254"/>
      <c r="BN12" s="254"/>
      <c r="BO12" s="254"/>
      <c r="BP12" s="254"/>
      <c r="BQ12" s="263">
        <v>6</v>
      </c>
      <c r="BR12" s="264"/>
      <c r="BS12" s="1110"/>
      <c r="BT12" s="1111"/>
      <c r="BU12" s="1111"/>
      <c r="BV12" s="1111"/>
      <c r="BW12" s="1111"/>
      <c r="BX12" s="1111"/>
      <c r="BY12" s="1111"/>
      <c r="BZ12" s="1111"/>
      <c r="CA12" s="1111"/>
      <c r="CB12" s="1111"/>
      <c r="CC12" s="1111"/>
      <c r="CD12" s="1111"/>
      <c r="CE12" s="1111"/>
      <c r="CF12" s="1111"/>
      <c r="CG12" s="1112"/>
      <c r="CH12" s="1085"/>
      <c r="CI12" s="1086"/>
      <c r="CJ12" s="1086"/>
      <c r="CK12" s="1086"/>
      <c r="CL12" s="1087"/>
      <c r="CM12" s="1085"/>
      <c r="CN12" s="1086"/>
      <c r="CO12" s="1086"/>
      <c r="CP12" s="1086"/>
      <c r="CQ12" s="1087"/>
      <c r="CR12" s="1085"/>
      <c r="CS12" s="1086"/>
      <c r="CT12" s="1086"/>
      <c r="CU12" s="1086"/>
      <c r="CV12" s="1087"/>
      <c r="CW12" s="1085"/>
      <c r="CX12" s="1086"/>
      <c r="CY12" s="1086"/>
      <c r="CZ12" s="1086"/>
      <c r="DA12" s="1087"/>
      <c r="DB12" s="1085"/>
      <c r="DC12" s="1086"/>
      <c r="DD12" s="1086"/>
      <c r="DE12" s="1086"/>
      <c r="DF12" s="1087"/>
      <c r="DG12" s="1085"/>
      <c r="DH12" s="1086"/>
      <c r="DI12" s="1086"/>
      <c r="DJ12" s="1086"/>
      <c r="DK12" s="1087"/>
      <c r="DL12" s="1085"/>
      <c r="DM12" s="1086"/>
      <c r="DN12" s="1086"/>
      <c r="DO12" s="1086"/>
      <c r="DP12" s="1087"/>
      <c r="DQ12" s="1085"/>
      <c r="DR12" s="1086"/>
      <c r="DS12" s="1086"/>
      <c r="DT12" s="1086"/>
      <c r="DU12" s="1087"/>
      <c r="DV12" s="1088"/>
      <c r="DW12" s="1089"/>
      <c r="DX12" s="1089"/>
      <c r="DY12" s="1089"/>
      <c r="DZ12" s="1090"/>
      <c r="EA12" s="255"/>
    </row>
    <row r="13" spans="1:131" s="256" customFormat="1" ht="26.25" customHeight="1" x14ac:dyDescent="0.15">
      <c r="A13" s="262">
        <v>7</v>
      </c>
      <c r="B13" s="1133"/>
      <c r="C13" s="1134"/>
      <c r="D13" s="1134"/>
      <c r="E13" s="1134"/>
      <c r="F13" s="1134"/>
      <c r="G13" s="1134"/>
      <c r="H13" s="1134"/>
      <c r="I13" s="1134"/>
      <c r="J13" s="1134"/>
      <c r="K13" s="1134"/>
      <c r="L13" s="1134"/>
      <c r="M13" s="1134"/>
      <c r="N13" s="1134"/>
      <c r="O13" s="1134"/>
      <c r="P13" s="1135"/>
      <c r="Q13" s="1139"/>
      <c r="R13" s="1140"/>
      <c r="S13" s="1140"/>
      <c r="T13" s="1140"/>
      <c r="U13" s="1140"/>
      <c r="V13" s="1140"/>
      <c r="W13" s="1140"/>
      <c r="X13" s="1140"/>
      <c r="Y13" s="1140"/>
      <c r="Z13" s="1140"/>
      <c r="AA13" s="1140"/>
      <c r="AB13" s="1140"/>
      <c r="AC13" s="1140"/>
      <c r="AD13" s="1140"/>
      <c r="AE13" s="1141"/>
      <c r="AF13" s="1115"/>
      <c r="AG13" s="1116"/>
      <c r="AH13" s="1116"/>
      <c r="AI13" s="1116"/>
      <c r="AJ13" s="1117"/>
      <c r="AK13" s="1182"/>
      <c r="AL13" s="1183"/>
      <c r="AM13" s="1183"/>
      <c r="AN13" s="1183"/>
      <c r="AO13" s="1183"/>
      <c r="AP13" s="1183"/>
      <c r="AQ13" s="1183"/>
      <c r="AR13" s="1183"/>
      <c r="AS13" s="1183"/>
      <c r="AT13" s="1183"/>
      <c r="AU13" s="1180"/>
      <c r="AV13" s="1180"/>
      <c r="AW13" s="1180"/>
      <c r="AX13" s="1180"/>
      <c r="AY13" s="1181"/>
      <c r="AZ13" s="253"/>
      <c r="BA13" s="253"/>
      <c r="BB13" s="253"/>
      <c r="BC13" s="253"/>
      <c r="BD13" s="253"/>
      <c r="BE13" s="254"/>
      <c r="BF13" s="254"/>
      <c r="BG13" s="254"/>
      <c r="BH13" s="254"/>
      <c r="BI13" s="254"/>
      <c r="BJ13" s="254"/>
      <c r="BK13" s="254"/>
      <c r="BL13" s="254"/>
      <c r="BM13" s="254"/>
      <c r="BN13" s="254"/>
      <c r="BO13" s="254"/>
      <c r="BP13" s="254"/>
      <c r="BQ13" s="263">
        <v>7</v>
      </c>
      <c r="BR13" s="264"/>
      <c r="BS13" s="1110"/>
      <c r="BT13" s="1111"/>
      <c r="BU13" s="1111"/>
      <c r="BV13" s="1111"/>
      <c r="BW13" s="1111"/>
      <c r="BX13" s="1111"/>
      <c r="BY13" s="1111"/>
      <c r="BZ13" s="1111"/>
      <c r="CA13" s="1111"/>
      <c r="CB13" s="1111"/>
      <c r="CC13" s="1111"/>
      <c r="CD13" s="1111"/>
      <c r="CE13" s="1111"/>
      <c r="CF13" s="1111"/>
      <c r="CG13" s="1112"/>
      <c r="CH13" s="1085"/>
      <c r="CI13" s="1086"/>
      <c r="CJ13" s="1086"/>
      <c r="CK13" s="1086"/>
      <c r="CL13" s="1087"/>
      <c r="CM13" s="1085"/>
      <c r="CN13" s="1086"/>
      <c r="CO13" s="1086"/>
      <c r="CP13" s="1086"/>
      <c r="CQ13" s="1087"/>
      <c r="CR13" s="1085"/>
      <c r="CS13" s="1086"/>
      <c r="CT13" s="1086"/>
      <c r="CU13" s="1086"/>
      <c r="CV13" s="1087"/>
      <c r="CW13" s="1085"/>
      <c r="CX13" s="1086"/>
      <c r="CY13" s="1086"/>
      <c r="CZ13" s="1086"/>
      <c r="DA13" s="1087"/>
      <c r="DB13" s="1085"/>
      <c r="DC13" s="1086"/>
      <c r="DD13" s="1086"/>
      <c r="DE13" s="1086"/>
      <c r="DF13" s="1087"/>
      <c r="DG13" s="1085"/>
      <c r="DH13" s="1086"/>
      <c r="DI13" s="1086"/>
      <c r="DJ13" s="1086"/>
      <c r="DK13" s="1087"/>
      <c r="DL13" s="1085"/>
      <c r="DM13" s="1086"/>
      <c r="DN13" s="1086"/>
      <c r="DO13" s="1086"/>
      <c r="DP13" s="1087"/>
      <c r="DQ13" s="1085"/>
      <c r="DR13" s="1086"/>
      <c r="DS13" s="1086"/>
      <c r="DT13" s="1086"/>
      <c r="DU13" s="1087"/>
      <c r="DV13" s="1088"/>
      <c r="DW13" s="1089"/>
      <c r="DX13" s="1089"/>
      <c r="DY13" s="1089"/>
      <c r="DZ13" s="1090"/>
      <c r="EA13" s="255"/>
    </row>
    <row r="14" spans="1:131" s="256" customFormat="1" ht="26.25" customHeight="1" x14ac:dyDescent="0.15">
      <c r="A14" s="262">
        <v>8</v>
      </c>
      <c r="B14" s="1133"/>
      <c r="C14" s="1134"/>
      <c r="D14" s="1134"/>
      <c r="E14" s="1134"/>
      <c r="F14" s="1134"/>
      <c r="G14" s="1134"/>
      <c r="H14" s="1134"/>
      <c r="I14" s="1134"/>
      <c r="J14" s="1134"/>
      <c r="K14" s="1134"/>
      <c r="L14" s="1134"/>
      <c r="M14" s="1134"/>
      <c r="N14" s="1134"/>
      <c r="O14" s="1134"/>
      <c r="P14" s="1135"/>
      <c r="Q14" s="1139"/>
      <c r="R14" s="1140"/>
      <c r="S14" s="1140"/>
      <c r="T14" s="1140"/>
      <c r="U14" s="1140"/>
      <c r="V14" s="1140"/>
      <c r="W14" s="1140"/>
      <c r="X14" s="1140"/>
      <c r="Y14" s="1140"/>
      <c r="Z14" s="1140"/>
      <c r="AA14" s="1140"/>
      <c r="AB14" s="1140"/>
      <c r="AC14" s="1140"/>
      <c r="AD14" s="1140"/>
      <c r="AE14" s="1141"/>
      <c r="AF14" s="1115"/>
      <c r="AG14" s="1116"/>
      <c r="AH14" s="1116"/>
      <c r="AI14" s="1116"/>
      <c r="AJ14" s="1117"/>
      <c r="AK14" s="1182"/>
      <c r="AL14" s="1183"/>
      <c r="AM14" s="1183"/>
      <c r="AN14" s="1183"/>
      <c r="AO14" s="1183"/>
      <c r="AP14" s="1183"/>
      <c r="AQ14" s="1183"/>
      <c r="AR14" s="1183"/>
      <c r="AS14" s="1183"/>
      <c r="AT14" s="1183"/>
      <c r="AU14" s="1180"/>
      <c r="AV14" s="1180"/>
      <c r="AW14" s="1180"/>
      <c r="AX14" s="1180"/>
      <c r="AY14" s="1181"/>
      <c r="AZ14" s="253"/>
      <c r="BA14" s="253"/>
      <c r="BB14" s="253"/>
      <c r="BC14" s="253"/>
      <c r="BD14" s="253"/>
      <c r="BE14" s="254"/>
      <c r="BF14" s="254"/>
      <c r="BG14" s="254"/>
      <c r="BH14" s="254"/>
      <c r="BI14" s="254"/>
      <c r="BJ14" s="254"/>
      <c r="BK14" s="254"/>
      <c r="BL14" s="254"/>
      <c r="BM14" s="254"/>
      <c r="BN14" s="254"/>
      <c r="BO14" s="254"/>
      <c r="BP14" s="254"/>
      <c r="BQ14" s="263">
        <v>8</v>
      </c>
      <c r="BR14" s="264"/>
      <c r="BS14" s="1110"/>
      <c r="BT14" s="1111"/>
      <c r="BU14" s="1111"/>
      <c r="BV14" s="1111"/>
      <c r="BW14" s="1111"/>
      <c r="BX14" s="1111"/>
      <c r="BY14" s="1111"/>
      <c r="BZ14" s="1111"/>
      <c r="CA14" s="1111"/>
      <c r="CB14" s="1111"/>
      <c r="CC14" s="1111"/>
      <c r="CD14" s="1111"/>
      <c r="CE14" s="1111"/>
      <c r="CF14" s="1111"/>
      <c r="CG14" s="1112"/>
      <c r="CH14" s="1085"/>
      <c r="CI14" s="1086"/>
      <c r="CJ14" s="1086"/>
      <c r="CK14" s="1086"/>
      <c r="CL14" s="1087"/>
      <c r="CM14" s="1085"/>
      <c r="CN14" s="1086"/>
      <c r="CO14" s="1086"/>
      <c r="CP14" s="1086"/>
      <c r="CQ14" s="1087"/>
      <c r="CR14" s="1085"/>
      <c r="CS14" s="1086"/>
      <c r="CT14" s="1086"/>
      <c r="CU14" s="1086"/>
      <c r="CV14" s="1087"/>
      <c r="CW14" s="1085"/>
      <c r="CX14" s="1086"/>
      <c r="CY14" s="1086"/>
      <c r="CZ14" s="1086"/>
      <c r="DA14" s="1087"/>
      <c r="DB14" s="1085"/>
      <c r="DC14" s="1086"/>
      <c r="DD14" s="1086"/>
      <c r="DE14" s="1086"/>
      <c r="DF14" s="1087"/>
      <c r="DG14" s="1085"/>
      <c r="DH14" s="1086"/>
      <c r="DI14" s="1086"/>
      <c r="DJ14" s="1086"/>
      <c r="DK14" s="1087"/>
      <c r="DL14" s="1085"/>
      <c r="DM14" s="1086"/>
      <c r="DN14" s="1086"/>
      <c r="DO14" s="1086"/>
      <c r="DP14" s="1087"/>
      <c r="DQ14" s="1085"/>
      <c r="DR14" s="1086"/>
      <c r="DS14" s="1086"/>
      <c r="DT14" s="1086"/>
      <c r="DU14" s="1087"/>
      <c r="DV14" s="1088"/>
      <c r="DW14" s="1089"/>
      <c r="DX14" s="1089"/>
      <c r="DY14" s="1089"/>
      <c r="DZ14" s="1090"/>
      <c r="EA14" s="255"/>
    </row>
    <row r="15" spans="1:131" s="256" customFormat="1" ht="26.25" customHeight="1" x14ac:dyDescent="0.15">
      <c r="A15" s="262">
        <v>9</v>
      </c>
      <c r="B15" s="1133"/>
      <c r="C15" s="1134"/>
      <c r="D15" s="1134"/>
      <c r="E15" s="1134"/>
      <c r="F15" s="1134"/>
      <c r="G15" s="1134"/>
      <c r="H15" s="1134"/>
      <c r="I15" s="1134"/>
      <c r="J15" s="1134"/>
      <c r="K15" s="1134"/>
      <c r="L15" s="1134"/>
      <c r="M15" s="1134"/>
      <c r="N15" s="1134"/>
      <c r="O15" s="1134"/>
      <c r="P15" s="1135"/>
      <c r="Q15" s="1139"/>
      <c r="R15" s="1140"/>
      <c r="S15" s="1140"/>
      <c r="T15" s="1140"/>
      <c r="U15" s="1140"/>
      <c r="V15" s="1140"/>
      <c r="W15" s="1140"/>
      <c r="X15" s="1140"/>
      <c r="Y15" s="1140"/>
      <c r="Z15" s="1140"/>
      <c r="AA15" s="1140"/>
      <c r="AB15" s="1140"/>
      <c r="AC15" s="1140"/>
      <c r="AD15" s="1140"/>
      <c r="AE15" s="1141"/>
      <c r="AF15" s="1115"/>
      <c r="AG15" s="1116"/>
      <c r="AH15" s="1116"/>
      <c r="AI15" s="1116"/>
      <c r="AJ15" s="1117"/>
      <c r="AK15" s="1182"/>
      <c r="AL15" s="1183"/>
      <c r="AM15" s="1183"/>
      <c r="AN15" s="1183"/>
      <c r="AO15" s="1183"/>
      <c r="AP15" s="1183"/>
      <c r="AQ15" s="1183"/>
      <c r="AR15" s="1183"/>
      <c r="AS15" s="1183"/>
      <c r="AT15" s="1183"/>
      <c r="AU15" s="1180"/>
      <c r="AV15" s="1180"/>
      <c r="AW15" s="1180"/>
      <c r="AX15" s="1180"/>
      <c r="AY15" s="1181"/>
      <c r="AZ15" s="253"/>
      <c r="BA15" s="253"/>
      <c r="BB15" s="253"/>
      <c r="BC15" s="253"/>
      <c r="BD15" s="253"/>
      <c r="BE15" s="254"/>
      <c r="BF15" s="254"/>
      <c r="BG15" s="254"/>
      <c r="BH15" s="254"/>
      <c r="BI15" s="254"/>
      <c r="BJ15" s="254"/>
      <c r="BK15" s="254"/>
      <c r="BL15" s="254"/>
      <c r="BM15" s="254"/>
      <c r="BN15" s="254"/>
      <c r="BO15" s="254"/>
      <c r="BP15" s="254"/>
      <c r="BQ15" s="263">
        <v>9</v>
      </c>
      <c r="BR15" s="264"/>
      <c r="BS15" s="1110"/>
      <c r="BT15" s="1111"/>
      <c r="BU15" s="1111"/>
      <c r="BV15" s="1111"/>
      <c r="BW15" s="1111"/>
      <c r="BX15" s="1111"/>
      <c r="BY15" s="1111"/>
      <c r="BZ15" s="1111"/>
      <c r="CA15" s="1111"/>
      <c r="CB15" s="1111"/>
      <c r="CC15" s="1111"/>
      <c r="CD15" s="1111"/>
      <c r="CE15" s="1111"/>
      <c r="CF15" s="1111"/>
      <c r="CG15" s="1112"/>
      <c r="CH15" s="1085"/>
      <c r="CI15" s="1086"/>
      <c r="CJ15" s="1086"/>
      <c r="CK15" s="1086"/>
      <c r="CL15" s="1087"/>
      <c r="CM15" s="1085"/>
      <c r="CN15" s="1086"/>
      <c r="CO15" s="1086"/>
      <c r="CP15" s="1086"/>
      <c r="CQ15" s="1087"/>
      <c r="CR15" s="1085"/>
      <c r="CS15" s="1086"/>
      <c r="CT15" s="1086"/>
      <c r="CU15" s="1086"/>
      <c r="CV15" s="1087"/>
      <c r="CW15" s="1085"/>
      <c r="CX15" s="1086"/>
      <c r="CY15" s="1086"/>
      <c r="CZ15" s="1086"/>
      <c r="DA15" s="1087"/>
      <c r="DB15" s="1085"/>
      <c r="DC15" s="1086"/>
      <c r="DD15" s="1086"/>
      <c r="DE15" s="1086"/>
      <c r="DF15" s="1087"/>
      <c r="DG15" s="1085"/>
      <c r="DH15" s="1086"/>
      <c r="DI15" s="1086"/>
      <c r="DJ15" s="1086"/>
      <c r="DK15" s="1087"/>
      <c r="DL15" s="1085"/>
      <c r="DM15" s="1086"/>
      <c r="DN15" s="1086"/>
      <c r="DO15" s="1086"/>
      <c r="DP15" s="1087"/>
      <c r="DQ15" s="1085"/>
      <c r="DR15" s="1086"/>
      <c r="DS15" s="1086"/>
      <c r="DT15" s="1086"/>
      <c r="DU15" s="1087"/>
      <c r="DV15" s="1088"/>
      <c r="DW15" s="1089"/>
      <c r="DX15" s="1089"/>
      <c r="DY15" s="1089"/>
      <c r="DZ15" s="1090"/>
      <c r="EA15" s="255"/>
    </row>
    <row r="16" spans="1:131" s="256" customFormat="1" ht="26.25" customHeight="1" x14ac:dyDescent="0.15">
      <c r="A16" s="262">
        <v>10</v>
      </c>
      <c r="B16" s="1133"/>
      <c r="C16" s="1134"/>
      <c r="D16" s="1134"/>
      <c r="E16" s="1134"/>
      <c r="F16" s="1134"/>
      <c r="G16" s="1134"/>
      <c r="H16" s="1134"/>
      <c r="I16" s="1134"/>
      <c r="J16" s="1134"/>
      <c r="K16" s="1134"/>
      <c r="L16" s="1134"/>
      <c r="M16" s="1134"/>
      <c r="N16" s="1134"/>
      <c r="O16" s="1134"/>
      <c r="P16" s="1135"/>
      <c r="Q16" s="1139"/>
      <c r="R16" s="1140"/>
      <c r="S16" s="1140"/>
      <c r="T16" s="1140"/>
      <c r="U16" s="1140"/>
      <c r="V16" s="1140"/>
      <c r="W16" s="1140"/>
      <c r="X16" s="1140"/>
      <c r="Y16" s="1140"/>
      <c r="Z16" s="1140"/>
      <c r="AA16" s="1140"/>
      <c r="AB16" s="1140"/>
      <c r="AC16" s="1140"/>
      <c r="AD16" s="1140"/>
      <c r="AE16" s="1141"/>
      <c r="AF16" s="1115"/>
      <c r="AG16" s="1116"/>
      <c r="AH16" s="1116"/>
      <c r="AI16" s="1116"/>
      <c r="AJ16" s="1117"/>
      <c r="AK16" s="1182"/>
      <c r="AL16" s="1183"/>
      <c r="AM16" s="1183"/>
      <c r="AN16" s="1183"/>
      <c r="AO16" s="1183"/>
      <c r="AP16" s="1183"/>
      <c r="AQ16" s="1183"/>
      <c r="AR16" s="1183"/>
      <c r="AS16" s="1183"/>
      <c r="AT16" s="1183"/>
      <c r="AU16" s="1180"/>
      <c r="AV16" s="1180"/>
      <c r="AW16" s="1180"/>
      <c r="AX16" s="1180"/>
      <c r="AY16" s="1181"/>
      <c r="AZ16" s="253"/>
      <c r="BA16" s="253"/>
      <c r="BB16" s="253"/>
      <c r="BC16" s="253"/>
      <c r="BD16" s="253"/>
      <c r="BE16" s="254"/>
      <c r="BF16" s="254"/>
      <c r="BG16" s="254"/>
      <c r="BH16" s="254"/>
      <c r="BI16" s="254"/>
      <c r="BJ16" s="254"/>
      <c r="BK16" s="254"/>
      <c r="BL16" s="254"/>
      <c r="BM16" s="254"/>
      <c r="BN16" s="254"/>
      <c r="BO16" s="254"/>
      <c r="BP16" s="254"/>
      <c r="BQ16" s="263">
        <v>10</v>
      </c>
      <c r="BR16" s="264"/>
      <c r="BS16" s="1110"/>
      <c r="BT16" s="1111"/>
      <c r="BU16" s="1111"/>
      <c r="BV16" s="1111"/>
      <c r="BW16" s="1111"/>
      <c r="BX16" s="1111"/>
      <c r="BY16" s="1111"/>
      <c r="BZ16" s="1111"/>
      <c r="CA16" s="1111"/>
      <c r="CB16" s="1111"/>
      <c r="CC16" s="1111"/>
      <c r="CD16" s="1111"/>
      <c r="CE16" s="1111"/>
      <c r="CF16" s="1111"/>
      <c r="CG16" s="1112"/>
      <c r="CH16" s="1085"/>
      <c r="CI16" s="1086"/>
      <c r="CJ16" s="1086"/>
      <c r="CK16" s="1086"/>
      <c r="CL16" s="1087"/>
      <c r="CM16" s="1085"/>
      <c r="CN16" s="1086"/>
      <c r="CO16" s="1086"/>
      <c r="CP16" s="1086"/>
      <c r="CQ16" s="1087"/>
      <c r="CR16" s="1085"/>
      <c r="CS16" s="1086"/>
      <c r="CT16" s="1086"/>
      <c r="CU16" s="1086"/>
      <c r="CV16" s="1087"/>
      <c r="CW16" s="1085"/>
      <c r="CX16" s="1086"/>
      <c r="CY16" s="1086"/>
      <c r="CZ16" s="1086"/>
      <c r="DA16" s="1087"/>
      <c r="DB16" s="1085"/>
      <c r="DC16" s="1086"/>
      <c r="DD16" s="1086"/>
      <c r="DE16" s="1086"/>
      <c r="DF16" s="1087"/>
      <c r="DG16" s="1085"/>
      <c r="DH16" s="1086"/>
      <c r="DI16" s="1086"/>
      <c r="DJ16" s="1086"/>
      <c r="DK16" s="1087"/>
      <c r="DL16" s="1085"/>
      <c r="DM16" s="1086"/>
      <c r="DN16" s="1086"/>
      <c r="DO16" s="1086"/>
      <c r="DP16" s="1087"/>
      <c r="DQ16" s="1085"/>
      <c r="DR16" s="1086"/>
      <c r="DS16" s="1086"/>
      <c r="DT16" s="1086"/>
      <c r="DU16" s="1087"/>
      <c r="DV16" s="1088"/>
      <c r="DW16" s="1089"/>
      <c r="DX16" s="1089"/>
      <c r="DY16" s="1089"/>
      <c r="DZ16" s="1090"/>
      <c r="EA16" s="255"/>
    </row>
    <row r="17" spans="1:131" s="256" customFormat="1" ht="26.25" customHeight="1" x14ac:dyDescent="0.15">
      <c r="A17" s="262">
        <v>11</v>
      </c>
      <c r="B17" s="1133"/>
      <c r="C17" s="1134"/>
      <c r="D17" s="1134"/>
      <c r="E17" s="1134"/>
      <c r="F17" s="1134"/>
      <c r="G17" s="1134"/>
      <c r="H17" s="1134"/>
      <c r="I17" s="1134"/>
      <c r="J17" s="1134"/>
      <c r="K17" s="1134"/>
      <c r="L17" s="1134"/>
      <c r="M17" s="1134"/>
      <c r="N17" s="1134"/>
      <c r="O17" s="1134"/>
      <c r="P17" s="1135"/>
      <c r="Q17" s="1139"/>
      <c r="R17" s="1140"/>
      <c r="S17" s="1140"/>
      <c r="T17" s="1140"/>
      <c r="U17" s="1140"/>
      <c r="V17" s="1140"/>
      <c r="W17" s="1140"/>
      <c r="X17" s="1140"/>
      <c r="Y17" s="1140"/>
      <c r="Z17" s="1140"/>
      <c r="AA17" s="1140"/>
      <c r="AB17" s="1140"/>
      <c r="AC17" s="1140"/>
      <c r="AD17" s="1140"/>
      <c r="AE17" s="1141"/>
      <c r="AF17" s="1115"/>
      <c r="AG17" s="1116"/>
      <c r="AH17" s="1116"/>
      <c r="AI17" s="1116"/>
      <c r="AJ17" s="1117"/>
      <c r="AK17" s="1182"/>
      <c r="AL17" s="1183"/>
      <c r="AM17" s="1183"/>
      <c r="AN17" s="1183"/>
      <c r="AO17" s="1183"/>
      <c r="AP17" s="1183"/>
      <c r="AQ17" s="1183"/>
      <c r="AR17" s="1183"/>
      <c r="AS17" s="1183"/>
      <c r="AT17" s="1183"/>
      <c r="AU17" s="1180"/>
      <c r="AV17" s="1180"/>
      <c r="AW17" s="1180"/>
      <c r="AX17" s="1180"/>
      <c r="AY17" s="1181"/>
      <c r="AZ17" s="253"/>
      <c r="BA17" s="253"/>
      <c r="BB17" s="253"/>
      <c r="BC17" s="253"/>
      <c r="BD17" s="253"/>
      <c r="BE17" s="254"/>
      <c r="BF17" s="254"/>
      <c r="BG17" s="254"/>
      <c r="BH17" s="254"/>
      <c r="BI17" s="254"/>
      <c r="BJ17" s="254"/>
      <c r="BK17" s="254"/>
      <c r="BL17" s="254"/>
      <c r="BM17" s="254"/>
      <c r="BN17" s="254"/>
      <c r="BO17" s="254"/>
      <c r="BP17" s="254"/>
      <c r="BQ17" s="263">
        <v>11</v>
      </c>
      <c r="BR17" s="264"/>
      <c r="BS17" s="1110"/>
      <c r="BT17" s="1111"/>
      <c r="BU17" s="1111"/>
      <c r="BV17" s="1111"/>
      <c r="BW17" s="1111"/>
      <c r="BX17" s="1111"/>
      <c r="BY17" s="1111"/>
      <c r="BZ17" s="1111"/>
      <c r="CA17" s="1111"/>
      <c r="CB17" s="1111"/>
      <c r="CC17" s="1111"/>
      <c r="CD17" s="1111"/>
      <c r="CE17" s="1111"/>
      <c r="CF17" s="1111"/>
      <c r="CG17" s="1112"/>
      <c r="CH17" s="1085"/>
      <c r="CI17" s="1086"/>
      <c r="CJ17" s="1086"/>
      <c r="CK17" s="1086"/>
      <c r="CL17" s="1087"/>
      <c r="CM17" s="1085"/>
      <c r="CN17" s="1086"/>
      <c r="CO17" s="1086"/>
      <c r="CP17" s="1086"/>
      <c r="CQ17" s="1087"/>
      <c r="CR17" s="1085"/>
      <c r="CS17" s="1086"/>
      <c r="CT17" s="1086"/>
      <c r="CU17" s="1086"/>
      <c r="CV17" s="1087"/>
      <c r="CW17" s="1085"/>
      <c r="CX17" s="1086"/>
      <c r="CY17" s="1086"/>
      <c r="CZ17" s="1086"/>
      <c r="DA17" s="1087"/>
      <c r="DB17" s="1085"/>
      <c r="DC17" s="1086"/>
      <c r="DD17" s="1086"/>
      <c r="DE17" s="1086"/>
      <c r="DF17" s="1087"/>
      <c r="DG17" s="1085"/>
      <c r="DH17" s="1086"/>
      <c r="DI17" s="1086"/>
      <c r="DJ17" s="1086"/>
      <c r="DK17" s="1087"/>
      <c r="DL17" s="1085"/>
      <c r="DM17" s="1086"/>
      <c r="DN17" s="1086"/>
      <c r="DO17" s="1086"/>
      <c r="DP17" s="1087"/>
      <c r="DQ17" s="1085"/>
      <c r="DR17" s="1086"/>
      <c r="DS17" s="1086"/>
      <c r="DT17" s="1086"/>
      <c r="DU17" s="1087"/>
      <c r="DV17" s="1088"/>
      <c r="DW17" s="1089"/>
      <c r="DX17" s="1089"/>
      <c r="DY17" s="1089"/>
      <c r="DZ17" s="1090"/>
      <c r="EA17" s="255"/>
    </row>
    <row r="18" spans="1:131" s="256" customFormat="1" ht="26.25" customHeight="1" x14ac:dyDescent="0.15">
      <c r="A18" s="262">
        <v>12</v>
      </c>
      <c r="B18" s="1133"/>
      <c r="C18" s="1134"/>
      <c r="D18" s="1134"/>
      <c r="E18" s="1134"/>
      <c r="F18" s="1134"/>
      <c r="G18" s="1134"/>
      <c r="H18" s="1134"/>
      <c r="I18" s="1134"/>
      <c r="J18" s="1134"/>
      <c r="K18" s="1134"/>
      <c r="L18" s="1134"/>
      <c r="M18" s="1134"/>
      <c r="N18" s="1134"/>
      <c r="O18" s="1134"/>
      <c r="P18" s="1135"/>
      <c r="Q18" s="1139"/>
      <c r="R18" s="1140"/>
      <c r="S18" s="1140"/>
      <c r="T18" s="1140"/>
      <c r="U18" s="1140"/>
      <c r="V18" s="1140"/>
      <c r="W18" s="1140"/>
      <c r="X18" s="1140"/>
      <c r="Y18" s="1140"/>
      <c r="Z18" s="1140"/>
      <c r="AA18" s="1140"/>
      <c r="AB18" s="1140"/>
      <c r="AC18" s="1140"/>
      <c r="AD18" s="1140"/>
      <c r="AE18" s="1141"/>
      <c r="AF18" s="1115"/>
      <c r="AG18" s="1116"/>
      <c r="AH18" s="1116"/>
      <c r="AI18" s="1116"/>
      <c r="AJ18" s="1117"/>
      <c r="AK18" s="1182"/>
      <c r="AL18" s="1183"/>
      <c r="AM18" s="1183"/>
      <c r="AN18" s="1183"/>
      <c r="AO18" s="1183"/>
      <c r="AP18" s="1183"/>
      <c r="AQ18" s="1183"/>
      <c r="AR18" s="1183"/>
      <c r="AS18" s="1183"/>
      <c r="AT18" s="1183"/>
      <c r="AU18" s="1180"/>
      <c r="AV18" s="1180"/>
      <c r="AW18" s="1180"/>
      <c r="AX18" s="1180"/>
      <c r="AY18" s="1181"/>
      <c r="AZ18" s="253"/>
      <c r="BA18" s="253"/>
      <c r="BB18" s="253"/>
      <c r="BC18" s="253"/>
      <c r="BD18" s="253"/>
      <c r="BE18" s="254"/>
      <c r="BF18" s="254"/>
      <c r="BG18" s="254"/>
      <c r="BH18" s="254"/>
      <c r="BI18" s="254"/>
      <c r="BJ18" s="254"/>
      <c r="BK18" s="254"/>
      <c r="BL18" s="254"/>
      <c r="BM18" s="254"/>
      <c r="BN18" s="254"/>
      <c r="BO18" s="254"/>
      <c r="BP18" s="254"/>
      <c r="BQ18" s="263">
        <v>12</v>
      </c>
      <c r="BR18" s="264"/>
      <c r="BS18" s="1110"/>
      <c r="BT18" s="1111"/>
      <c r="BU18" s="1111"/>
      <c r="BV18" s="1111"/>
      <c r="BW18" s="1111"/>
      <c r="BX18" s="1111"/>
      <c r="BY18" s="1111"/>
      <c r="BZ18" s="1111"/>
      <c r="CA18" s="1111"/>
      <c r="CB18" s="1111"/>
      <c r="CC18" s="1111"/>
      <c r="CD18" s="1111"/>
      <c r="CE18" s="1111"/>
      <c r="CF18" s="1111"/>
      <c r="CG18" s="1112"/>
      <c r="CH18" s="1085"/>
      <c r="CI18" s="1086"/>
      <c r="CJ18" s="1086"/>
      <c r="CK18" s="1086"/>
      <c r="CL18" s="1087"/>
      <c r="CM18" s="1085"/>
      <c r="CN18" s="1086"/>
      <c r="CO18" s="1086"/>
      <c r="CP18" s="1086"/>
      <c r="CQ18" s="1087"/>
      <c r="CR18" s="1085"/>
      <c r="CS18" s="1086"/>
      <c r="CT18" s="1086"/>
      <c r="CU18" s="1086"/>
      <c r="CV18" s="1087"/>
      <c r="CW18" s="1085"/>
      <c r="CX18" s="1086"/>
      <c r="CY18" s="1086"/>
      <c r="CZ18" s="1086"/>
      <c r="DA18" s="1087"/>
      <c r="DB18" s="1085"/>
      <c r="DC18" s="1086"/>
      <c r="DD18" s="1086"/>
      <c r="DE18" s="1086"/>
      <c r="DF18" s="1087"/>
      <c r="DG18" s="1085"/>
      <c r="DH18" s="1086"/>
      <c r="DI18" s="1086"/>
      <c r="DJ18" s="1086"/>
      <c r="DK18" s="1087"/>
      <c r="DL18" s="1085"/>
      <c r="DM18" s="1086"/>
      <c r="DN18" s="1086"/>
      <c r="DO18" s="1086"/>
      <c r="DP18" s="1087"/>
      <c r="DQ18" s="1085"/>
      <c r="DR18" s="1086"/>
      <c r="DS18" s="1086"/>
      <c r="DT18" s="1086"/>
      <c r="DU18" s="1087"/>
      <c r="DV18" s="1088"/>
      <c r="DW18" s="1089"/>
      <c r="DX18" s="1089"/>
      <c r="DY18" s="1089"/>
      <c r="DZ18" s="1090"/>
      <c r="EA18" s="255"/>
    </row>
    <row r="19" spans="1:131" s="256" customFormat="1" ht="26.25" customHeight="1" x14ac:dyDescent="0.15">
      <c r="A19" s="262">
        <v>13</v>
      </c>
      <c r="B19" s="1133"/>
      <c r="C19" s="1134"/>
      <c r="D19" s="1134"/>
      <c r="E19" s="1134"/>
      <c r="F19" s="1134"/>
      <c r="G19" s="1134"/>
      <c r="H19" s="1134"/>
      <c r="I19" s="1134"/>
      <c r="J19" s="1134"/>
      <c r="K19" s="1134"/>
      <c r="L19" s="1134"/>
      <c r="M19" s="1134"/>
      <c r="N19" s="1134"/>
      <c r="O19" s="1134"/>
      <c r="P19" s="1135"/>
      <c r="Q19" s="1139"/>
      <c r="R19" s="1140"/>
      <c r="S19" s="1140"/>
      <c r="T19" s="1140"/>
      <c r="U19" s="1140"/>
      <c r="V19" s="1140"/>
      <c r="W19" s="1140"/>
      <c r="X19" s="1140"/>
      <c r="Y19" s="1140"/>
      <c r="Z19" s="1140"/>
      <c r="AA19" s="1140"/>
      <c r="AB19" s="1140"/>
      <c r="AC19" s="1140"/>
      <c r="AD19" s="1140"/>
      <c r="AE19" s="1141"/>
      <c r="AF19" s="1115"/>
      <c r="AG19" s="1116"/>
      <c r="AH19" s="1116"/>
      <c r="AI19" s="1116"/>
      <c r="AJ19" s="1117"/>
      <c r="AK19" s="1182"/>
      <c r="AL19" s="1183"/>
      <c r="AM19" s="1183"/>
      <c r="AN19" s="1183"/>
      <c r="AO19" s="1183"/>
      <c r="AP19" s="1183"/>
      <c r="AQ19" s="1183"/>
      <c r="AR19" s="1183"/>
      <c r="AS19" s="1183"/>
      <c r="AT19" s="1183"/>
      <c r="AU19" s="1180"/>
      <c r="AV19" s="1180"/>
      <c r="AW19" s="1180"/>
      <c r="AX19" s="1180"/>
      <c r="AY19" s="1181"/>
      <c r="AZ19" s="253"/>
      <c r="BA19" s="253"/>
      <c r="BB19" s="253"/>
      <c r="BC19" s="253"/>
      <c r="BD19" s="253"/>
      <c r="BE19" s="254"/>
      <c r="BF19" s="254"/>
      <c r="BG19" s="254"/>
      <c r="BH19" s="254"/>
      <c r="BI19" s="254"/>
      <c r="BJ19" s="254"/>
      <c r="BK19" s="254"/>
      <c r="BL19" s="254"/>
      <c r="BM19" s="254"/>
      <c r="BN19" s="254"/>
      <c r="BO19" s="254"/>
      <c r="BP19" s="254"/>
      <c r="BQ19" s="263">
        <v>13</v>
      </c>
      <c r="BR19" s="264"/>
      <c r="BS19" s="1110"/>
      <c r="BT19" s="1111"/>
      <c r="BU19" s="1111"/>
      <c r="BV19" s="1111"/>
      <c r="BW19" s="1111"/>
      <c r="BX19" s="1111"/>
      <c r="BY19" s="1111"/>
      <c r="BZ19" s="1111"/>
      <c r="CA19" s="1111"/>
      <c r="CB19" s="1111"/>
      <c r="CC19" s="1111"/>
      <c r="CD19" s="1111"/>
      <c r="CE19" s="1111"/>
      <c r="CF19" s="1111"/>
      <c r="CG19" s="1112"/>
      <c r="CH19" s="1085"/>
      <c r="CI19" s="1086"/>
      <c r="CJ19" s="1086"/>
      <c r="CK19" s="1086"/>
      <c r="CL19" s="1087"/>
      <c r="CM19" s="1085"/>
      <c r="CN19" s="1086"/>
      <c r="CO19" s="1086"/>
      <c r="CP19" s="1086"/>
      <c r="CQ19" s="1087"/>
      <c r="CR19" s="1085"/>
      <c r="CS19" s="1086"/>
      <c r="CT19" s="1086"/>
      <c r="CU19" s="1086"/>
      <c r="CV19" s="1087"/>
      <c r="CW19" s="1085"/>
      <c r="CX19" s="1086"/>
      <c r="CY19" s="1086"/>
      <c r="CZ19" s="1086"/>
      <c r="DA19" s="1087"/>
      <c r="DB19" s="1085"/>
      <c r="DC19" s="1086"/>
      <c r="DD19" s="1086"/>
      <c r="DE19" s="1086"/>
      <c r="DF19" s="1087"/>
      <c r="DG19" s="1085"/>
      <c r="DH19" s="1086"/>
      <c r="DI19" s="1086"/>
      <c r="DJ19" s="1086"/>
      <c r="DK19" s="1087"/>
      <c r="DL19" s="1085"/>
      <c r="DM19" s="1086"/>
      <c r="DN19" s="1086"/>
      <c r="DO19" s="1086"/>
      <c r="DP19" s="1087"/>
      <c r="DQ19" s="1085"/>
      <c r="DR19" s="1086"/>
      <c r="DS19" s="1086"/>
      <c r="DT19" s="1086"/>
      <c r="DU19" s="1087"/>
      <c r="DV19" s="1088"/>
      <c r="DW19" s="1089"/>
      <c r="DX19" s="1089"/>
      <c r="DY19" s="1089"/>
      <c r="DZ19" s="1090"/>
      <c r="EA19" s="255"/>
    </row>
    <row r="20" spans="1:131" s="256" customFormat="1" ht="26.25" customHeight="1" x14ac:dyDescent="0.15">
      <c r="A20" s="262">
        <v>14</v>
      </c>
      <c r="B20" s="1133"/>
      <c r="C20" s="1134"/>
      <c r="D20" s="1134"/>
      <c r="E20" s="1134"/>
      <c r="F20" s="1134"/>
      <c r="G20" s="1134"/>
      <c r="H20" s="1134"/>
      <c r="I20" s="1134"/>
      <c r="J20" s="1134"/>
      <c r="K20" s="1134"/>
      <c r="L20" s="1134"/>
      <c r="M20" s="1134"/>
      <c r="N20" s="1134"/>
      <c r="O20" s="1134"/>
      <c r="P20" s="1135"/>
      <c r="Q20" s="1139"/>
      <c r="R20" s="1140"/>
      <c r="S20" s="1140"/>
      <c r="T20" s="1140"/>
      <c r="U20" s="1140"/>
      <c r="V20" s="1140"/>
      <c r="W20" s="1140"/>
      <c r="X20" s="1140"/>
      <c r="Y20" s="1140"/>
      <c r="Z20" s="1140"/>
      <c r="AA20" s="1140"/>
      <c r="AB20" s="1140"/>
      <c r="AC20" s="1140"/>
      <c r="AD20" s="1140"/>
      <c r="AE20" s="1141"/>
      <c r="AF20" s="1115"/>
      <c r="AG20" s="1116"/>
      <c r="AH20" s="1116"/>
      <c r="AI20" s="1116"/>
      <c r="AJ20" s="1117"/>
      <c r="AK20" s="1182"/>
      <c r="AL20" s="1183"/>
      <c r="AM20" s="1183"/>
      <c r="AN20" s="1183"/>
      <c r="AO20" s="1183"/>
      <c r="AP20" s="1183"/>
      <c r="AQ20" s="1183"/>
      <c r="AR20" s="1183"/>
      <c r="AS20" s="1183"/>
      <c r="AT20" s="1183"/>
      <c r="AU20" s="1180"/>
      <c r="AV20" s="1180"/>
      <c r="AW20" s="1180"/>
      <c r="AX20" s="1180"/>
      <c r="AY20" s="1181"/>
      <c r="AZ20" s="253"/>
      <c r="BA20" s="253"/>
      <c r="BB20" s="253"/>
      <c r="BC20" s="253"/>
      <c r="BD20" s="253"/>
      <c r="BE20" s="254"/>
      <c r="BF20" s="254"/>
      <c r="BG20" s="254"/>
      <c r="BH20" s="254"/>
      <c r="BI20" s="254"/>
      <c r="BJ20" s="254"/>
      <c r="BK20" s="254"/>
      <c r="BL20" s="254"/>
      <c r="BM20" s="254"/>
      <c r="BN20" s="254"/>
      <c r="BO20" s="254"/>
      <c r="BP20" s="254"/>
      <c r="BQ20" s="263">
        <v>14</v>
      </c>
      <c r="BR20" s="264"/>
      <c r="BS20" s="1110"/>
      <c r="BT20" s="1111"/>
      <c r="BU20" s="1111"/>
      <c r="BV20" s="1111"/>
      <c r="BW20" s="1111"/>
      <c r="BX20" s="1111"/>
      <c r="BY20" s="1111"/>
      <c r="BZ20" s="1111"/>
      <c r="CA20" s="1111"/>
      <c r="CB20" s="1111"/>
      <c r="CC20" s="1111"/>
      <c r="CD20" s="1111"/>
      <c r="CE20" s="1111"/>
      <c r="CF20" s="1111"/>
      <c r="CG20" s="1112"/>
      <c r="CH20" s="1085"/>
      <c r="CI20" s="1086"/>
      <c r="CJ20" s="1086"/>
      <c r="CK20" s="1086"/>
      <c r="CL20" s="1087"/>
      <c r="CM20" s="1085"/>
      <c r="CN20" s="1086"/>
      <c r="CO20" s="1086"/>
      <c r="CP20" s="1086"/>
      <c r="CQ20" s="1087"/>
      <c r="CR20" s="1085"/>
      <c r="CS20" s="1086"/>
      <c r="CT20" s="1086"/>
      <c r="CU20" s="1086"/>
      <c r="CV20" s="1087"/>
      <c r="CW20" s="1085"/>
      <c r="CX20" s="1086"/>
      <c r="CY20" s="1086"/>
      <c r="CZ20" s="1086"/>
      <c r="DA20" s="1087"/>
      <c r="DB20" s="1085"/>
      <c r="DC20" s="1086"/>
      <c r="DD20" s="1086"/>
      <c r="DE20" s="1086"/>
      <c r="DF20" s="1087"/>
      <c r="DG20" s="1085"/>
      <c r="DH20" s="1086"/>
      <c r="DI20" s="1086"/>
      <c r="DJ20" s="1086"/>
      <c r="DK20" s="1087"/>
      <c r="DL20" s="1085"/>
      <c r="DM20" s="1086"/>
      <c r="DN20" s="1086"/>
      <c r="DO20" s="1086"/>
      <c r="DP20" s="1087"/>
      <c r="DQ20" s="1085"/>
      <c r="DR20" s="1086"/>
      <c r="DS20" s="1086"/>
      <c r="DT20" s="1086"/>
      <c r="DU20" s="1087"/>
      <c r="DV20" s="1088"/>
      <c r="DW20" s="1089"/>
      <c r="DX20" s="1089"/>
      <c r="DY20" s="1089"/>
      <c r="DZ20" s="1090"/>
      <c r="EA20" s="255"/>
    </row>
    <row r="21" spans="1:131" s="256" customFormat="1" ht="26.25" customHeight="1" thickBot="1" x14ac:dyDescent="0.2">
      <c r="A21" s="262">
        <v>15</v>
      </c>
      <c r="B21" s="1133"/>
      <c r="C21" s="1134"/>
      <c r="D21" s="1134"/>
      <c r="E21" s="1134"/>
      <c r="F21" s="1134"/>
      <c r="G21" s="1134"/>
      <c r="H21" s="1134"/>
      <c r="I21" s="1134"/>
      <c r="J21" s="1134"/>
      <c r="K21" s="1134"/>
      <c r="L21" s="1134"/>
      <c r="M21" s="1134"/>
      <c r="N21" s="1134"/>
      <c r="O21" s="1134"/>
      <c r="P21" s="1135"/>
      <c r="Q21" s="1139"/>
      <c r="R21" s="1140"/>
      <c r="S21" s="1140"/>
      <c r="T21" s="1140"/>
      <c r="U21" s="1140"/>
      <c r="V21" s="1140"/>
      <c r="W21" s="1140"/>
      <c r="X21" s="1140"/>
      <c r="Y21" s="1140"/>
      <c r="Z21" s="1140"/>
      <c r="AA21" s="1140"/>
      <c r="AB21" s="1140"/>
      <c r="AC21" s="1140"/>
      <c r="AD21" s="1140"/>
      <c r="AE21" s="1141"/>
      <c r="AF21" s="1115"/>
      <c r="AG21" s="1116"/>
      <c r="AH21" s="1116"/>
      <c r="AI21" s="1116"/>
      <c r="AJ21" s="1117"/>
      <c r="AK21" s="1182"/>
      <c r="AL21" s="1183"/>
      <c r="AM21" s="1183"/>
      <c r="AN21" s="1183"/>
      <c r="AO21" s="1183"/>
      <c r="AP21" s="1183"/>
      <c r="AQ21" s="1183"/>
      <c r="AR21" s="1183"/>
      <c r="AS21" s="1183"/>
      <c r="AT21" s="1183"/>
      <c r="AU21" s="1180"/>
      <c r="AV21" s="1180"/>
      <c r="AW21" s="1180"/>
      <c r="AX21" s="1180"/>
      <c r="AY21" s="1181"/>
      <c r="AZ21" s="253"/>
      <c r="BA21" s="253"/>
      <c r="BB21" s="253"/>
      <c r="BC21" s="253"/>
      <c r="BD21" s="253"/>
      <c r="BE21" s="254"/>
      <c r="BF21" s="254"/>
      <c r="BG21" s="254"/>
      <c r="BH21" s="254"/>
      <c r="BI21" s="254"/>
      <c r="BJ21" s="254"/>
      <c r="BK21" s="254"/>
      <c r="BL21" s="254"/>
      <c r="BM21" s="254"/>
      <c r="BN21" s="254"/>
      <c r="BO21" s="254"/>
      <c r="BP21" s="254"/>
      <c r="BQ21" s="263">
        <v>15</v>
      </c>
      <c r="BR21" s="264"/>
      <c r="BS21" s="1110"/>
      <c r="BT21" s="1111"/>
      <c r="BU21" s="1111"/>
      <c r="BV21" s="1111"/>
      <c r="BW21" s="1111"/>
      <c r="BX21" s="1111"/>
      <c r="BY21" s="1111"/>
      <c r="BZ21" s="1111"/>
      <c r="CA21" s="1111"/>
      <c r="CB21" s="1111"/>
      <c r="CC21" s="1111"/>
      <c r="CD21" s="1111"/>
      <c r="CE21" s="1111"/>
      <c r="CF21" s="1111"/>
      <c r="CG21" s="1112"/>
      <c r="CH21" s="1085"/>
      <c r="CI21" s="1086"/>
      <c r="CJ21" s="1086"/>
      <c r="CK21" s="1086"/>
      <c r="CL21" s="1087"/>
      <c r="CM21" s="1085"/>
      <c r="CN21" s="1086"/>
      <c r="CO21" s="1086"/>
      <c r="CP21" s="1086"/>
      <c r="CQ21" s="1087"/>
      <c r="CR21" s="1085"/>
      <c r="CS21" s="1086"/>
      <c r="CT21" s="1086"/>
      <c r="CU21" s="1086"/>
      <c r="CV21" s="1087"/>
      <c r="CW21" s="1085"/>
      <c r="CX21" s="1086"/>
      <c r="CY21" s="1086"/>
      <c r="CZ21" s="1086"/>
      <c r="DA21" s="1087"/>
      <c r="DB21" s="1085"/>
      <c r="DC21" s="1086"/>
      <c r="DD21" s="1086"/>
      <c r="DE21" s="1086"/>
      <c r="DF21" s="1087"/>
      <c r="DG21" s="1085"/>
      <c r="DH21" s="1086"/>
      <c r="DI21" s="1086"/>
      <c r="DJ21" s="1086"/>
      <c r="DK21" s="1087"/>
      <c r="DL21" s="1085"/>
      <c r="DM21" s="1086"/>
      <c r="DN21" s="1086"/>
      <c r="DO21" s="1086"/>
      <c r="DP21" s="1087"/>
      <c r="DQ21" s="1085"/>
      <c r="DR21" s="1086"/>
      <c r="DS21" s="1086"/>
      <c r="DT21" s="1086"/>
      <c r="DU21" s="1087"/>
      <c r="DV21" s="1088"/>
      <c r="DW21" s="1089"/>
      <c r="DX21" s="1089"/>
      <c r="DY21" s="1089"/>
      <c r="DZ21" s="1090"/>
      <c r="EA21" s="255"/>
    </row>
    <row r="22" spans="1:131" s="256" customFormat="1" ht="26.25" customHeight="1" x14ac:dyDescent="0.15">
      <c r="A22" s="262">
        <v>16</v>
      </c>
      <c r="B22" s="1133"/>
      <c r="C22" s="1134"/>
      <c r="D22" s="1134"/>
      <c r="E22" s="1134"/>
      <c r="F22" s="1134"/>
      <c r="G22" s="1134"/>
      <c r="H22" s="1134"/>
      <c r="I22" s="1134"/>
      <c r="J22" s="1134"/>
      <c r="K22" s="1134"/>
      <c r="L22" s="1134"/>
      <c r="M22" s="1134"/>
      <c r="N22" s="1134"/>
      <c r="O22" s="1134"/>
      <c r="P22" s="1135"/>
      <c r="Q22" s="1177"/>
      <c r="R22" s="1178"/>
      <c r="S22" s="1178"/>
      <c r="T22" s="1178"/>
      <c r="U22" s="1178"/>
      <c r="V22" s="1178"/>
      <c r="W22" s="1178"/>
      <c r="X22" s="1178"/>
      <c r="Y22" s="1178"/>
      <c r="Z22" s="1178"/>
      <c r="AA22" s="1178"/>
      <c r="AB22" s="1178"/>
      <c r="AC22" s="1178"/>
      <c r="AD22" s="1178"/>
      <c r="AE22" s="1179"/>
      <c r="AF22" s="1115"/>
      <c r="AG22" s="1116"/>
      <c r="AH22" s="1116"/>
      <c r="AI22" s="1116"/>
      <c r="AJ22" s="1117"/>
      <c r="AK22" s="1173"/>
      <c r="AL22" s="1174"/>
      <c r="AM22" s="1174"/>
      <c r="AN22" s="1174"/>
      <c r="AO22" s="1174"/>
      <c r="AP22" s="1174"/>
      <c r="AQ22" s="1174"/>
      <c r="AR22" s="1174"/>
      <c r="AS22" s="1174"/>
      <c r="AT22" s="1174"/>
      <c r="AU22" s="1175"/>
      <c r="AV22" s="1175"/>
      <c r="AW22" s="1175"/>
      <c r="AX22" s="1175"/>
      <c r="AY22" s="1176"/>
      <c r="AZ22" s="1131" t="s">
        <v>392</v>
      </c>
      <c r="BA22" s="1131"/>
      <c r="BB22" s="1131"/>
      <c r="BC22" s="1131"/>
      <c r="BD22" s="1132"/>
      <c r="BE22" s="254"/>
      <c r="BF22" s="254"/>
      <c r="BG22" s="254"/>
      <c r="BH22" s="254"/>
      <c r="BI22" s="254"/>
      <c r="BJ22" s="254"/>
      <c r="BK22" s="254"/>
      <c r="BL22" s="254"/>
      <c r="BM22" s="254"/>
      <c r="BN22" s="254"/>
      <c r="BO22" s="254"/>
      <c r="BP22" s="254"/>
      <c r="BQ22" s="263">
        <v>16</v>
      </c>
      <c r="BR22" s="264"/>
      <c r="BS22" s="1110"/>
      <c r="BT22" s="1111"/>
      <c r="BU22" s="1111"/>
      <c r="BV22" s="1111"/>
      <c r="BW22" s="1111"/>
      <c r="BX22" s="1111"/>
      <c r="BY22" s="1111"/>
      <c r="BZ22" s="1111"/>
      <c r="CA22" s="1111"/>
      <c r="CB22" s="1111"/>
      <c r="CC22" s="1111"/>
      <c r="CD22" s="1111"/>
      <c r="CE22" s="1111"/>
      <c r="CF22" s="1111"/>
      <c r="CG22" s="1112"/>
      <c r="CH22" s="1085"/>
      <c r="CI22" s="1086"/>
      <c r="CJ22" s="1086"/>
      <c r="CK22" s="1086"/>
      <c r="CL22" s="1087"/>
      <c r="CM22" s="1085"/>
      <c r="CN22" s="1086"/>
      <c r="CO22" s="1086"/>
      <c r="CP22" s="1086"/>
      <c r="CQ22" s="1087"/>
      <c r="CR22" s="1085"/>
      <c r="CS22" s="1086"/>
      <c r="CT22" s="1086"/>
      <c r="CU22" s="1086"/>
      <c r="CV22" s="1087"/>
      <c r="CW22" s="1085"/>
      <c r="CX22" s="1086"/>
      <c r="CY22" s="1086"/>
      <c r="CZ22" s="1086"/>
      <c r="DA22" s="1087"/>
      <c r="DB22" s="1085"/>
      <c r="DC22" s="1086"/>
      <c r="DD22" s="1086"/>
      <c r="DE22" s="1086"/>
      <c r="DF22" s="1087"/>
      <c r="DG22" s="1085"/>
      <c r="DH22" s="1086"/>
      <c r="DI22" s="1086"/>
      <c r="DJ22" s="1086"/>
      <c r="DK22" s="1087"/>
      <c r="DL22" s="1085"/>
      <c r="DM22" s="1086"/>
      <c r="DN22" s="1086"/>
      <c r="DO22" s="1086"/>
      <c r="DP22" s="1087"/>
      <c r="DQ22" s="1085"/>
      <c r="DR22" s="1086"/>
      <c r="DS22" s="1086"/>
      <c r="DT22" s="1086"/>
      <c r="DU22" s="1087"/>
      <c r="DV22" s="1088"/>
      <c r="DW22" s="1089"/>
      <c r="DX22" s="1089"/>
      <c r="DY22" s="1089"/>
      <c r="DZ22" s="1090"/>
      <c r="EA22" s="255"/>
    </row>
    <row r="23" spans="1:131" s="256" customFormat="1" ht="26.25" customHeight="1" thickBot="1" x14ac:dyDescent="0.2">
      <c r="A23" s="265" t="s">
        <v>393</v>
      </c>
      <c r="B23" s="1037" t="s">
        <v>394</v>
      </c>
      <c r="C23" s="1038"/>
      <c r="D23" s="1038"/>
      <c r="E23" s="1038"/>
      <c r="F23" s="1038"/>
      <c r="G23" s="1038"/>
      <c r="H23" s="1038"/>
      <c r="I23" s="1038"/>
      <c r="J23" s="1038"/>
      <c r="K23" s="1038"/>
      <c r="L23" s="1038"/>
      <c r="M23" s="1038"/>
      <c r="N23" s="1038"/>
      <c r="O23" s="1038"/>
      <c r="P23" s="1039"/>
      <c r="Q23" s="1164">
        <f>Q7+Q8</f>
        <v>4959</v>
      </c>
      <c r="R23" s="1165"/>
      <c r="S23" s="1165"/>
      <c r="T23" s="1165"/>
      <c r="U23" s="1165"/>
      <c r="V23" s="1165">
        <f>V7+V8</f>
        <v>4593</v>
      </c>
      <c r="W23" s="1165"/>
      <c r="X23" s="1165"/>
      <c r="Y23" s="1165"/>
      <c r="Z23" s="1165"/>
      <c r="AA23" s="1165">
        <f>AA7+AA8</f>
        <v>366</v>
      </c>
      <c r="AB23" s="1165"/>
      <c r="AC23" s="1165"/>
      <c r="AD23" s="1165"/>
      <c r="AE23" s="1166"/>
      <c r="AF23" s="1167">
        <v>36</v>
      </c>
      <c r="AG23" s="1165"/>
      <c r="AH23" s="1165"/>
      <c r="AI23" s="1165"/>
      <c r="AJ23" s="1168"/>
      <c r="AK23" s="1169"/>
      <c r="AL23" s="1170"/>
      <c r="AM23" s="1170"/>
      <c r="AN23" s="1170"/>
      <c r="AO23" s="1170"/>
      <c r="AP23" s="1165">
        <f>AP7+AP8</f>
        <v>3832</v>
      </c>
      <c r="AQ23" s="1165"/>
      <c r="AR23" s="1165"/>
      <c r="AS23" s="1165"/>
      <c r="AT23" s="1165"/>
      <c r="AU23" s="1171"/>
      <c r="AV23" s="1171"/>
      <c r="AW23" s="1171"/>
      <c r="AX23" s="1171"/>
      <c r="AY23" s="1172"/>
      <c r="AZ23" s="1161" t="s">
        <v>395</v>
      </c>
      <c r="BA23" s="1162"/>
      <c r="BB23" s="1162"/>
      <c r="BC23" s="1162"/>
      <c r="BD23" s="1163"/>
      <c r="BE23" s="254"/>
      <c r="BF23" s="254"/>
      <c r="BG23" s="254"/>
      <c r="BH23" s="254"/>
      <c r="BI23" s="254"/>
      <c r="BJ23" s="254"/>
      <c r="BK23" s="254"/>
      <c r="BL23" s="254"/>
      <c r="BM23" s="254"/>
      <c r="BN23" s="254"/>
      <c r="BO23" s="254"/>
      <c r="BP23" s="254"/>
      <c r="BQ23" s="263">
        <v>17</v>
      </c>
      <c r="BR23" s="264"/>
      <c r="BS23" s="1110"/>
      <c r="BT23" s="1111"/>
      <c r="BU23" s="1111"/>
      <c r="BV23" s="1111"/>
      <c r="BW23" s="1111"/>
      <c r="BX23" s="1111"/>
      <c r="BY23" s="1111"/>
      <c r="BZ23" s="1111"/>
      <c r="CA23" s="1111"/>
      <c r="CB23" s="1111"/>
      <c r="CC23" s="1111"/>
      <c r="CD23" s="1111"/>
      <c r="CE23" s="1111"/>
      <c r="CF23" s="1111"/>
      <c r="CG23" s="1112"/>
      <c r="CH23" s="1085"/>
      <c r="CI23" s="1086"/>
      <c r="CJ23" s="1086"/>
      <c r="CK23" s="1086"/>
      <c r="CL23" s="1087"/>
      <c r="CM23" s="1085"/>
      <c r="CN23" s="1086"/>
      <c r="CO23" s="1086"/>
      <c r="CP23" s="1086"/>
      <c r="CQ23" s="1087"/>
      <c r="CR23" s="1085"/>
      <c r="CS23" s="1086"/>
      <c r="CT23" s="1086"/>
      <c r="CU23" s="1086"/>
      <c r="CV23" s="1087"/>
      <c r="CW23" s="1085"/>
      <c r="CX23" s="1086"/>
      <c r="CY23" s="1086"/>
      <c r="CZ23" s="1086"/>
      <c r="DA23" s="1087"/>
      <c r="DB23" s="1085"/>
      <c r="DC23" s="1086"/>
      <c r="DD23" s="1086"/>
      <c r="DE23" s="1086"/>
      <c r="DF23" s="1087"/>
      <c r="DG23" s="1085"/>
      <c r="DH23" s="1086"/>
      <c r="DI23" s="1086"/>
      <c r="DJ23" s="1086"/>
      <c r="DK23" s="1087"/>
      <c r="DL23" s="1085"/>
      <c r="DM23" s="1086"/>
      <c r="DN23" s="1086"/>
      <c r="DO23" s="1086"/>
      <c r="DP23" s="1087"/>
      <c r="DQ23" s="1085"/>
      <c r="DR23" s="1086"/>
      <c r="DS23" s="1086"/>
      <c r="DT23" s="1086"/>
      <c r="DU23" s="1087"/>
      <c r="DV23" s="1088"/>
      <c r="DW23" s="1089"/>
      <c r="DX23" s="1089"/>
      <c r="DY23" s="1089"/>
      <c r="DZ23" s="1090"/>
      <c r="EA23" s="255"/>
    </row>
    <row r="24" spans="1:131" s="256" customFormat="1" ht="26.25" customHeight="1" x14ac:dyDescent="0.15">
      <c r="A24" s="1160" t="s">
        <v>396</v>
      </c>
      <c r="B24" s="1160"/>
      <c r="C24" s="1160"/>
      <c r="D24" s="1160"/>
      <c r="E24" s="1160"/>
      <c r="F24" s="1160"/>
      <c r="G24" s="1160"/>
      <c r="H24" s="1160"/>
      <c r="I24" s="1160"/>
      <c r="J24" s="1160"/>
      <c r="K24" s="1160"/>
      <c r="L24" s="1160"/>
      <c r="M24" s="1160"/>
      <c r="N24" s="1160"/>
      <c r="O24" s="1160"/>
      <c r="P24" s="1160"/>
      <c r="Q24" s="1160"/>
      <c r="R24" s="1160"/>
      <c r="S24" s="1160"/>
      <c r="T24" s="1160"/>
      <c r="U24" s="1160"/>
      <c r="V24" s="1160"/>
      <c r="W24" s="1160"/>
      <c r="X24" s="1160"/>
      <c r="Y24" s="1160"/>
      <c r="Z24" s="1160"/>
      <c r="AA24" s="1160"/>
      <c r="AB24" s="1160"/>
      <c r="AC24" s="1160"/>
      <c r="AD24" s="1160"/>
      <c r="AE24" s="1160"/>
      <c r="AF24" s="1160"/>
      <c r="AG24" s="1160"/>
      <c r="AH24" s="1160"/>
      <c r="AI24" s="1160"/>
      <c r="AJ24" s="1160"/>
      <c r="AK24" s="1160"/>
      <c r="AL24" s="1160"/>
      <c r="AM24" s="1160"/>
      <c r="AN24" s="1160"/>
      <c r="AO24" s="1160"/>
      <c r="AP24" s="1160"/>
      <c r="AQ24" s="1160"/>
      <c r="AR24" s="1160"/>
      <c r="AS24" s="1160"/>
      <c r="AT24" s="1160"/>
      <c r="AU24" s="1160"/>
      <c r="AV24" s="1160"/>
      <c r="AW24" s="1160"/>
      <c r="AX24" s="1160"/>
      <c r="AY24" s="1160"/>
      <c r="AZ24" s="253"/>
      <c r="BA24" s="253"/>
      <c r="BB24" s="253"/>
      <c r="BC24" s="253"/>
      <c r="BD24" s="253"/>
      <c r="BE24" s="254"/>
      <c r="BF24" s="254"/>
      <c r="BG24" s="254"/>
      <c r="BH24" s="254"/>
      <c r="BI24" s="254"/>
      <c r="BJ24" s="254"/>
      <c r="BK24" s="254"/>
      <c r="BL24" s="254"/>
      <c r="BM24" s="254"/>
      <c r="BN24" s="254"/>
      <c r="BO24" s="254"/>
      <c r="BP24" s="254"/>
      <c r="BQ24" s="263">
        <v>18</v>
      </c>
      <c r="BR24" s="264"/>
      <c r="BS24" s="1110"/>
      <c r="BT24" s="1111"/>
      <c r="BU24" s="1111"/>
      <c r="BV24" s="1111"/>
      <c r="BW24" s="1111"/>
      <c r="BX24" s="1111"/>
      <c r="BY24" s="1111"/>
      <c r="BZ24" s="1111"/>
      <c r="CA24" s="1111"/>
      <c r="CB24" s="1111"/>
      <c r="CC24" s="1111"/>
      <c r="CD24" s="1111"/>
      <c r="CE24" s="1111"/>
      <c r="CF24" s="1111"/>
      <c r="CG24" s="1112"/>
      <c r="CH24" s="1085"/>
      <c r="CI24" s="1086"/>
      <c r="CJ24" s="1086"/>
      <c r="CK24" s="1086"/>
      <c r="CL24" s="1087"/>
      <c r="CM24" s="1085"/>
      <c r="CN24" s="1086"/>
      <c r="CO24" s="1086"/>
      <c r="CP24" s="1086"/>
      <c r="CQ24" s="1087"/>
      <c r="CR24" s="1085"/>
      <c r="CS24" s="1086"/>
      <c r="CT24" s="1086"/>
      <c r="CU24" s="1086"/>
      <c r="CV24" s="1087"/>
      <c r="CW24" s="1085"/>
      <c r="CX24" s="1086"/>
      <c r="CY24" s="1086"/>
      <c r="CZ24" s="1086"/>
      <c r="DA24" s="1087"/>
      <c r="DB24" s="1085"/>
      <c r="DC24" s="1086"/>
      <c r="DD24" s="1086"/>
      <c r="DE24" s="1086"/>
      <c r="DF24" s="1087"/>
      <c r="DG24" s="1085"/>
      <c r="DH24" s="1086"/>
      <c r="DI24" s="1086"/>
      <c r="DJ24" s="1086"/>
      <c r="DK24" s="1087"/>
      <c r="DL24" s="1085"/>
      <c r="DM24" s="1086"/>
      <c r="DN24" s="1086"/>
      <c r="DO24" s="1086"/>
      <c r="DP24" s="1087"/>
      <c r="DQ24" s="1085"/>
      <c r="DR24" s="1086"/>
      <c r="DS24" s="1086"/>
      <c r="DT24" s="1086"/>
      <c r="DU24" s="1087"/>
      <c r="DV24" s="1088"/>
      <c r="DW24" s="1089"/>
      <c r="DX24" s="1089"/>
      <c r="DY24" s="1089"/>
      <c r="DZ24" s="1090"/>
      <c r="EA24" s="255"/>
    </row>
    <row r="25" spans="1:131" s="248" customFormat="1" ht="26.25" customHeight="1" thickBot="1" x14ac:dyDescent="0.2">
      <c r="A25" s="1159" t="s">
        <v>397</v>
      </c>
      <c r="B25" s="1159"/>
      <c r="C25" s="1159"/>
      <c r="D25" s="1159"/>
      <c r="E25" s="1159"/>
      <c r="F25" s="1159"/>
      <c r="G25" s="1159"/>
      <c r="H25" s="1159"/>
      <c r="I25" s="1159"/>
      <c r="J25" s="1159"/>
      <c r="K25" s="1159"/>
      <c r="L25" s="1159"/>
      <c r="M25" s="1159"/>
      <c r="N25" s="1159"/>
      <c r="O25" s="1159"/>
      <c r="P25" s="1159"/>
      <c r="Q25" s="1159"/>
      <c r="R25" s="1159"/>
      <c r="S25" s="1159"/>
      <c r="T25" s="1159"/>
      <c r="U25" s="1159"/>
      <c r="V25" s="1159"/>
      <c r="W25" s="1159"/>
      <c r="X25" s="1159"/>
      <c r="Y25" s="1159"/>
      <c r="Z25" s="1159"/>
      <c r="AA25" s="1159"/>
      <c r="AB25" s="1159"/>
      <c r="AC25" s="1159"/>
      <c r="AD25" s="1159"/>
      <c r="AE25" s="1159"/>
      <c r="AF25" s="1159"/>
      <c r="AG25" s="1159"/>
      <c r="AH25" s="1159"/>
      <c r="AI25" s="1159"/>
      <c r="AJ25" s="1159"/>
      <c r="AK25" s="1159"/>
      <c r="AL25" s="1159"/>
      <c r="AM25" s="1159"/>
      <c r="AN25" s="1159"/>
      <c r="AO25" s="1159"/>
      <c r="AP25" s="1159"/>
      <c r="AQ25" s="1159"/>
      <c r="AR25" s="1159"/>
      <c r="AS25" s="1159"/>
      <c r="AT25" s="1159"/>
      <c r="AU25" s="1159"/>
      <c r="AV25" s="1159"/>
      <c r="AW25" s="1159"/>
      <c r="AX25" s="1159"/>
      <c r="AY25" s="1159"/>
      <c r="AZ25" s="1159"/>
      <c r="BA25" s="1159"/>
      <c r="BB25" s="1159"/>
      <c r="BC25" s="1159"/>
      <c r="BD25" s="1159"/>
      <c r="BE25" s="1159"/>
      <c r="BF25" s="1159"/>
      <c r="BG25" s="1159"/>
      <c r="BH25" s="1159"/>
      <c r="BI25" s="1159"/>
      <c r="BJ25" s="253"/>
      <c r="BK25" s="253"/>
      <c r="BL25" s="253"/>
      <c r="BM25" s="253"/>
      <c r="BN25" s="253"/>
      <c r="BO25" s="266"/>
      <c r="BP25" s="266"/>
      <c r="BQ25" s="263">
        <v>19</v>
      </c>
      <c r="BR25" s="264"/>
      <c r="BS25" s="1110"/>
      <c r="BT25" s="1111"/>
      <c r="BU25" s="1111"/>
      <c r="BV25" s="1111"/>
      <c r="BW25" s="1111"/>
      <c r="BX25" s="1111"/>
      <c r="BY25" s="1111"/>
      <c r="BZ25" s="1111"/>
      <c r="CA25" s="1111"/>
      <c r="CB25" s="1111"/>
      <c r="CC25" s="1111"/>
      <c r="CD25" s="1111"/>
      <c r="CE25" s="1111"/>
      <c r="CF25" s="1111"/>
      <c r="CG25" s="1112"/>
      <c r="CH25" s="1085"/>
      <c r="CI25" s="1086"/>
      <c r="CJ25" s="1086"/>
      <c r="CK25" s="1086"/>
      <c r="CL25" s="1087"/>
      <c r="CM25" s="1085"/>
      <c r="CN25" s="1086"/>
      <c r="CO25" s="1086"/>
      <c r="CP25" s="1086"/>
      <c r="CQ25" s="1087"/>
      <c r="CR25" s="1085"/>
      <c r="CS25" s="1086"/>
      <c r="CT25" s="1086"/>
      <c r="CU25" s="1086"/>
      <c r="CV25" s="1087"/>
      <c r="CW25" s="1085"/>
      <c r="CX25" s="1086"/>
      <c r="CY25" s="1086"/>
      <c r="CZ25" s="1086"/>
      <c r="DA25" s="1087"/>
      <c r="DB25" s="1085"/>
      <c r="DC25" s="1086"/>
      <c r="DD25" s="1086"/>
      <c r="DE25" s="1086"/>
      <c r="DF25" s="1087"/>
      <c r="DG25" s="1085"/>
      <c r="DH25" s="1086"/>
      <c r="DI25" s="1086"/>
      <c r="DJ25" s="1086"/>
      <c r="DK25" s="1087"/>
      <c r="DL25" s="1085"/>
      <c r="DM25" s="1086"/>
      <c r="DN25" s="1086"/>
      <c r="DO25" s="1086"/>
      <c r="DP25" s="1087"/>
      <c r="DQ25" s="1085"/>
      <c r="DR25" s="1086"/>
      <c r="DS25" s="1086"/>
      <c r="DT25" s="1086"/>
      <c r="DU25" s="1087"/>
      <c r="DV25" s="1088"/>
      <c r="DW25" s="1089"/>
      <c r="DX25" s="1089"/>
      <c r="DY25" s="1089"/>
      <c r="DZ25" s="1090"/>
      <c r="EA25" s="247"/>
    </row>
    <row r="26" spans="1:131" s="248" customFormat="1" ht="26.25" customHeight="1" x14ac:dyDescent="0.15">
      <c r="A26" s="1091" t="s">
        <v>373</v>
      </c>
      <c r="B26" s="1092"/>
      <c r="C26" s="1092"/>
      <c r="D26" s="1092"/>
      <c r="E26" s="1092"/>
      <c r="F26" s="1092"/>
      <c r="G26" s="1092"/>
      <c r="H26" s="1092"/>
      <c r="I26" s="1092"/>
      <c r="J26" s="1092"/>
      <c r="K26" s="1092"/>
      <c r="L26" s="1092"/>
      <c r="M26" s="1092"/>
      <c r="N26" s="1092"/>
      <c r="O26" s="1092"/>
      <c r="P26" s="1093"/>
      <c r="Q26" s="1097" t="s">
        <v>398</v>
      </c>
      <c r="R26" s="1098"/>
      <c r="S26" s="1098"/>
      <c r="T26" s="1098"/>
      <c r="U26" s="1099"/>
      <c r="V26" s="1097" t="s">
        <v>399</v>
      </c>
      <c r="W26" s="1098"/>
      <c r="X26" s="1098"/>
      <c r="Y26" s="1098"/>
      <c r="Z26" s="1099"/>
      <c r="AA26" s="1097" t="s">
        <v>400</v>
      </c>
      <c r="AB26" s="1098"/>
      <c r="AC26" s="1098"/>
      <c r="AD26" s="1098"/>
      <c r="AE26" s="1098"/>
      <c r="AF26" s="1155" t="s">
        <v>401</v>
      </c>
      <c r="AG26" s="1104"/>
      <c r="AH26" s="1104"/>
      <c r="AI26" s="1104"/>
      <c r="AJ26" s="1156"/>
      <c r="AK26" s="1098" t="s">
        <v>402</v>
      </c>
      <c r="AL26" s="1098"/>
      <c r="AM26" s="1098"/>
      <c r="AN26" s="1098"/>
      <c r="AO26" s="1099"/>
      <c r="AP26" s="1097" t="s">
        <v>403</v>
      </c>
      <c r="AQ26" s="1098"/>
      <c r="AR26" s="1098"/>
      <c r="AS26" s="1098"/>
      <c r="AT26" s="1099"/>
      <c r="AU26" s="1097" t="s">
        <v>404</v>
      </c>
      <c r="AV26" s="1098"/>
      <c r="AW26" s="1098"/>
      <c r="AX26" s="1098"/>
      <c r="AY26" s="1099"/>
      <c r="AZ26" s="1097" t="s">
        <v>405</v>
      </c>
      <c r="BA26" s="1098"/>
      <c r="BB26" s="1098"/>
      <c r="BC26" s="1098"/>
      <c r="BD26" s="1099"/>
      <c r="BE26" s="1097" t="s">
        <v>380</v>
      </c>
      <c r="BF26" s="1098"/>
      <c r="BG26" s="1098"/>
      <c r="BH26" s="1098"/>
      <c r="BI26" s="1113"/>
      <c r="BJ26" s="253"/>
      <c r="BK26" s="253"/>
      <c r="BL26" s="253"/>
      <c r="BM26" s="253"/>
      <c r="BN26" s="253"/>
      <c r="BO26" s="266"/>
      <c r="BP26" s="266"/>
      <c r="BQ26" s="263">
        <v>20</v>
      </c>
      <c r="BR26" s="264"/>
      <c r="BS26" s="1110"/>
      <c r="BT26" s="1111"/>
      <c r="BU26" s="1111"/>
      <c r="BV26" s="1111"/>
      <c r="BW26" s="1111"/>
      <c r="BX26" s="1111"/>
      <c r="BY26" s="1111"/>
      <c r="BZ26" s="1111"/>
      <c r="CA26" s="1111"/>
      <c r="CB26" s="1111"/>
      <c r="CC26" s="1111"/>
      <c r="CD26" s="1111"/>
      <c r="CE26" s="1111"/>
      <c r="CF26" s="1111"/>
      <c r="CG26" s="1112"/>
      <c r="CH26" s="1085"/>
      <c r="CI26" s="1086"/>
      <c r="CJ26" s="1086"/>
      <c r="CK26" s="1086"/>
      <c r="CL26" s="1087"/>
      <c r="CM26" s="1085"/>
      <c r="CN26" s="1086"/>
      <c r="CO26" s="1086"/>
      <c r="CP26" s="1086"/>
      <c r="CQ26" s="1087"/>
      <c r="CR26" s="1085"/>
      <c r="CS26" s="1086"/>
      <c r="CT26" s="1086"/>
      <c r="CU26" s="1086"/>
      <c r="CV26" s="1087"/>
      <c r="CW26" s="1085"/>
      <c r="CX26" s="1086"/>
      <c r="CY26" s="1086"/>
      <c r="CZ26" s="1086"/>
      <c r="DA26" s="1087"/>
      <c r="DB26" s="1085"/>
      <c r="DC26" s="1086"/>
      <c r="DD26" s="1086"/>
      <c r="DE26" s="1086"/>
      <c r="DF26" s="1087"/>
      <c r="DG26" s="1085"/>
      <c r="DH26" s="1086"/>
      <c r="DI26" s="1086"/>
      <c r="DJ26" s="1086"/>
      <c r="DK26" s="1087"/>
      <c r="DL26" s="1085"/>
      <c r="DM26" s="1086"/>
      <c r="DN26" s="1086"/>
      <c r="DO26" s="1086"/>
      <c r="DP26" s="1087"/>
      <c r="DQ26" s="1085"/>
      <c r="DR26" s="1086"/>
      <c r="DS26" s="1086"/>
      <c r="DT26" s="1086"/>
      <c r="DU26" s="1087"/>
      <c r="DV26" s="1088"/>
      <c r="DW26" s="1089"/>
      <c r="DX26" s="1089"/>
      <c r="DY26" s="1089"/>
      <c r="DZ26" s="1090"/>
      <c r="EA26" s="247"/>
    </row>
    <row r="27" spans="1:131" s="248" customFormat="1" ht="26.25" customHeight="1" thickBot="1" x14ac:dyDescent="0.2">
      <c r="A27" s="1094"/>
      <c r="B27" s="1095"/>
      <c r="C27" s="1095"/>
      <c r="D27" s="1095"/>
      <c r="E27" s="1095"/>
      <c r="F27" s="1095"/>
      <c r="G27" s="1095"/>
      <c r="H27" s="1095"/>
      <c r="I27" s="1095"/>
      <c r="J27" s="1095"/>
      <c r="K27" s="1095"/>
      <c r="L27" s="1095"/>
      <c r="M27" s="1095"/>
      <c r="N27" s="1095"/>
      <c r="O27" s="1095"/>
      <c r="P27" s="1096"/>
      <c r="Q27" s="1100"/>
      <c r="R27" s="1101"/>
      <c r="S27" s="1101"/>
      <c r="T27" s="1101"/>
      <c r="U27" s="1102"/>
      <c r="V27" s="1100"/>
      <c r="W27" s="1101"/>
      <c r="X27" s="1101"/>
      <c r="Y27" s="1101"/>
      <c r="Z27" s="1102"/>
      <c r="AA27" s="1100"/>
      <c r="AB27" s="1101"/>
      <c r="AC27" s="1101"/>
      <c r="AD27" s="1101"/>
      <c r="AE27" s="1101"/>
      <c r="AF27" s="1157"/>
      <c r="AG27" s="1107"/>
      <c r="AH27" s="1107"/>
      <c r="AI27" s="1107"/>
      <c r="AJ27" s="1158"/>
      <c r="AK27" s="1101"/>
      <c r="AL27" s="1101"/>
      <c r="AM27" s="1101"/>
      <c r="AN27" s="1101"/>
      <c r="AO27" s="1102"/>
      <c r="AP27" s="1100"/>
      <c r="AQ27" s="1101"/>
      <c r="AR27" s="1101"/>
      <c r="AS27" s="1101"/>
      <c r="AT27" s="1102"/>
      <c r="AU27" s="1100"/>
      <c r="AV27" s="1101"/>
      <c r="AW27" s="1101"/>
      <c r="AX27" s="1101"/>
      <c r="AY27" s="1102"/>
      <c r="AZ27" s="1100"/>
      <c r="BA27" s="1101"/>
      <c r="BB27" s="1101"/>
      <c r="BC27" s="1101"/>
      <c r="BD27" s="1102"/>
      <c r="BE27" s="1100"/>
      <c r="BF27" s="1101"/>
      <c r="BG27" s="1101"/>
      <c r="BH27" s="1101"/>
      <c r="BI27" s="1114"/>
      <c r="BJ27" s="253"/>
      <c r="BK27" s="253"/>
      <c r="BL27" s="253"/>
      <c r="BM27" s="253"/>
      <c r="BN27" s="253"/>
      <c r="BO27" s="266"/>
      <c r="BP27" s="266"/>
      <c r="BQ27" s="263">
        <v>21</v>
      </c>
      <c r="BR27" s="264"/>
      <c r="BS27" s="1110"/>
      <c r="BT27" s="1111"/>
      <c r="BU27" s="1111"/>
      <c r="BV27" s="1111"/>
      <c r="BW27" s="1111"/>
      <c r="BX27" s="1111"/>
      <c r="BY27" s="1111"/>
      <c r="BZ27" s="1111"/>
      <c r="CA27" s="1111"/>
      <c r="CB27" s="1111"/>
      <c r="CC27" s="1111"/>
      <c r="CD27" s="1111"/>
      <c r="CE27" s="1111"/>
      <c r="CF27" s="1111"/>
      <c r="CG27" s="1112"/>
      <c r="CH27" s="1085"/>
      <c r="CI27" s="1086"/>
      <c r="CJ27" s="1086"/>
      <c r="CK27" s="1086"/>
      <c r="CL27" s="1087"/>
      <c r="CM27" s="1085"/>
      <c r="CN27" s="1086"/>
      <c r="CO27" s="1086"/>
      <c r="CP27" s="1086"/>
      <c r="CQ27" s="1087"/>
      <c r="CR27" s="1085"/>
      <c r="CS27" s="1086"/>
      <c r="CT27" s="1086"/>
      <c r="CU27" s="1086"/>
      <c r="CV27" s="1087"/>
      <c r="CW27" s="1085"/>
      <c r="CX27" s="1086"/>
      <c r="CY27" s="1086"/>
      <c r="CZ27" s="1086"/>
      <c r="DA27" s="1087"/>
      <c r="DB27" s="1085"/>
      <c r="DC27" s="1086"/>
      <c r="DD27" s="1086"/>
      <c r="DE27" s="1086"/>
      <c r="DF27" s="1087"/>
      <c r="DG27" s="1085"/>
      <c r="DH27" s="1086"/>
      <c r="DI27" s="1086"/>
      <c r="DJ27" s="1086"/>
      <c r="DK27" s="1087"/>
      <c r="DL27" s="1085"/>
      <c r="DM27" s="1086"/>
      <c r="DN27" s="1086"/>
      <c r="DO27" s="1086"/>
      <c r="DP27" s="1087"/>
      <c r="DQ27" s="1085"/>
      <c r="DR27" s="1086"/>
      <c r="DS27" s="1086"/>
      <c r="DT27" s="1086"/>
      <c r="DU27" s="1087"/>
      <c r="DV27" s="1088"/>
      <c r="DW27" s="1089"/>
      <c r="DX27" s="1089"/>
      <c r="DY27" s="1089"/>
      <c r="DZ27" s="1090"/>
      <c r="EA27" s="247"/>
    </row>
    <row r="28" spans="1:131" s="248" customFormat="1" ht="26.25" customHeight="1" thickTop="1" x14ac:dyDescent="0.15">
      <c r="A28" s="267">
        <v>1</v>
      </c>
      <c r="B28" s="1146" t="s">
        <v>406</v>
      </c>
      <c r="C28" s="1147"/>
      <c r="D28" s="1147"/>
      <c r="E28" s="1147"/>
      <c r="F28" s="1147"/>
      <c r="G28" s="1147"/>
      <c r="H28" s="1147"/>
      <c r="I28" s="1147"/>
      <c r="J28" s="1147"/>
      <c r="K28" s="1147"/>
      <c r="L28" s="1147"/>
      <c r="M28" s="1147"/>
      <c r="N28" s="1147"/>
      <c r="O28" s="1147"/>
      <c r="P28" s="1148"/>
      <c r="Q28" s="1149">
        <f>ROUND(710745/1000,0)</f>
        <v>711</v>
      </c>
      <c r="R28" s="1150"/>
      <c r="S28" s="1150"/>
      <c r="T28" s="1150"/>
      <c r="U28" s="1150"/>
      <c r="V28" s="1150">
        <f>ROUND(707708/1000,0)</f>
        <v>708</v>
      </c>
      <c r="W28" s="1150"/>
      <c r="X28" s="1150"/>
      <c r="Y28" s="1150"/>
      <c r="Z28" s="1150"/>
      <c r="AA28" s="1150">
        <f>Q28-V28</f>
        <v>3</v>
      </c>
      <c r="AB28" s="1150"/>
      <c r="AC28" s="1150"/>
      <c r="AD28" s="1150"/>
      <c r="AE28" s="1151"/>
      <c r="AF28" s="1152">
        <f>AA28</f>
        <v>3</v>
      </c>
      <c r="AG28" s="1150"/>
      <c r="AH28" s="1150"/>
      <c r="AI28" s="1150"/>
      <c r="AJ28" s="1153"/>
      <c r="AK28" s="1154">
        <f>ROUND(74400/1000,0)</f>
        <v>74</v>
      </c>
      <c r="AL28" s="1142"/>
      <c r="AM28" s="1142"/>
      <c r="AN28" s="1142"/>
      <c r="AO28" s="1142"/>
      <c r="AP28" s="1142" t="s">
        <v>573</v>
      </c>
      <c r="AQ28" s="1142"/>
      <c r="AR28" s="1142"/>
      <c r="AS28" s="1142"/>
      <c r="AT28" s="1142"/>
      <c r="AU28" s="1142" t="s">
        <v>573</v>
      </c>
      <c r="AV28" s="1142"/>
      <c r="AW28" s="1142"/>
      <c r="AX28" s="1142"/>
      <c r="AY28" s="1142"/>
      <c r="AZ28" s="1143" t="s">
        <v>573</v>
      </c>
      <c r="BA28" s="1143"/>
      <c r="BB28" s="1143"/>
      <c r="BC28" s="1143"/>
      <c r="BD28" s="1143"/>
      <c r="BE28" s="1144"/>
      <c r="BF28" s="1144"/>
      <c r="BG28" s="1144"/>
      <c r="BH28" s="1144"/>
      <c r="BI28" s="1145"/>
      <c r="BJ28" s="253"/>
      <c r="BK28" s="253"/>
      <c r="BL28" s="253"/>
      <c r="BM28" s="253"/>
      <c r="BN28" s="253"/>
      <c r="BO28" s="266"/>
      <c r="BP28" s="266"/>
      <c r="BQ28" s="263">
        <v>22</v>
      </c>
      <c r="BR28" s="264"/>
      <c r="BS28" s="1110"/>
      <c r="BT28" s="1111"/>
      <c r="BU28" s="1111"/>
      <c r="BV28" s="1111"/>
      <c r="BW28" s="1111"/>
      <c r="BX28" s="1111"/>
      <c r="BY28" s="1111"/>
      <c r="BZ28" s="1111"/>
      <c r="CA28" s="1111"/>
      <c r="CB28" s="1111"/>
      <c r="CC28" s="1111"/>
      <c r="CD28" s="1111"/>
      <c r="CE28" s="1111"/>
      <c r="CF28" s="1111"/>
      <c r="CG28" s="1112"/>
      <c r="CH28" s="1085"/>
      <c r="CI28" s="1086"/>
      <c r="CJ28" s="1086"/>
      <c r="CK28" s="1086"/>
      <c r="CL28" s="1087"/>
      <c r="CM28" s="1085"/>
      <c r="CN28" s="1086"/>
      <c r="CO28" s="1086"/>
      <c r="CP28" s="1086"/>
      <c r="CQ28" s="1087"/>
      <c r="CR28" s="1085"/>
      <c r="CS28" s="1086"/>
      <c r="CT28" s="1086"/>
      <c r="CU28" s="1086"/>
      <c r="CV28" s="1087"/>
      <c r="CW28" s="1085"/>
      <c r="CX28" s="1086"/>
      <c r="CY28" s="1086"/>
      <c r="CZ28" s="1086"/>
      <c r="DA28" s="1087"/>
      <c r="DB28" s="1085"/>
      <c r="DC28" s="1086"/>
      <c r="DD28" s="1086"/>
      <c r="DE28" s="1086"/>
      <c r="DF28" s="1087"/>
      <c r="DG28" s="1085"/>
      <c r="DH28" s="1086"/>
      <c r="DI28" s="1086"/>
      <c r="DJ28" s="1086"/>
      <c r="DK28" s="1087"/>
      <c r="DL28" s="1085"/>
      <c r="DM28" s="1086"/>
      <c r="DN28" s="1086"/>
      <c r="DO28" s="1086"/>
      <c r="DP28" s="1087"/>
      <c r="DQ28" s="1085"/>
      <c r="DR28" s="1086"/>
      <c r="DS28" s="1086"/>
      <c r="DT28" s="1086"/>
      <c r="DU28" s="1087"/>
      <c r="DV28" s="1088"/>
      <c r="DW28" s="1089"/>
      <c r="DX28" s="1089"/>
      <c r="DY28" s="1089"/>
      <c r="DZ28" s="1090"/>
      <c r="EA28" s="247"/>
    </row>
    <row r="29" spans="1:131" s="248" customFormat="1" ht="26.25" customHeight="1" x14ac:dyDescent="0.15">
      <c r="A29" s="267">
        <v>2</v>
      </c>
      <c r="B29" s="1133" t="s">
        <v>407</v>
      </c>
      <c r="C29" s="1134"/>
      <c r="D29" s="1134"/>
      <c r="E29" s="1134"/>
      <c r="F29" s="1134"/>
      <c r="G29" s="1134"/>
      <c r="H29" s="1134"/>
      <c r="I29" s="1134"/>
      <c r="J29" s="1134"/>
      <c r="K29" s="1134"/>
      <c r="L29" s="1134"/>
      <c r="M29" s="1134"/>
      <c r="N29" s="1134"/>
      <c r="O29" s="1134"/>
      <c r="P29" s="1135"/>
      <c r="Q29" s="1139">
        <f>ROUND(727725/1000,0)</f>
        <v>728</v>
      </c>
      <c r="R29" s="1140"/>
      <c r="S29" s="1140"/>
      <c r="T29" s="1140"/>
      <c r="U29" s="1140"/>
      <c r="V29" s="1140">
        <f>ROUND(706709/1000,0)</f>
        <v>707</v>
      </c>
      <c r="W29" s="1140"/>
      <c r="X29" s="1140"/>
      <c r="Y29" s="1140"/>
      <c r="Z29" s="1140"/>
      <c r="AA29" s="1140">
        <f>Q29-V29</f>
        <v>21</v>
      </c>
      <c r="AB29" s="1140"/>
      <c r="AC29" s="1140"/>
      <c r="AD29" s="1140"/>
      <c r="AE29" s="1141"/>
      <c r="AF29" s="1115">
        <f>AA29</f>
        <v>21</v>
      </c>
      <c r="AG29" s="1116"/>
      <c r="AH29" s="1116"/>
      <c r="AI29" s="1116"/>
      <c r="AJ29" s="1117"/>
      <c r="AK29" s="1073">
        <f>ROUND(98195/1000,0)</f>
        <v>98</v>
      </c>
      <c r="AL29" s="1064"/>
      <c r="AM29" s="1064"/>
      <c r="AN29" s="1064"/>
      <c r="AO29" s="1064"/>
      <c r="AP29" s="1064" t="s">
        <v>573</v>
      </c>
      <c r="AQ29" s="1064"/>
      <c r="AR29" s="1064"/>
      <c r="AS29" s="1064"/>
      <c r="AT29" s="1064"/>
      <c r="AU29" s="1064" t="s">
        <v>573</v>
      </c>
      <c r="AV29" s="1064"/>
      <c r="AW29" s="1064"/>
      <c r="AX29" s="1064"/>
      <c r="AY29" s="1064"/>
      <c r="AZ29" s="1138" t="s">
        <v>573</v>
      </c>
      <c r="BA29" s="1138"/>
      <c r="BB29" s="1138"/>
      <c r="BC29" s="1138"/>
      <c r="BD29" s="1138"/>
      <c r="BE29" s="1128"/>
      <c r="BF29" s="1128"/>
      <c r="BG29" s="1128"/>
      <c r="BH29" s="1128"/>
      <c r="BI29" s="1129"/>
      <c r="BJ29" s="253"/>
      <c r="BK29" s="253"/>
      <c r="BL29" s="253"/>
      <c r="BM29" s="253"/>
      <c r="BN29" s="253"/>
      <c r="BO29" s="266"/>
      <c r="BP29" s="266"/>
      <c r="BQ29" s="263">
        <v>23</v>
      </c>
      <c r="BR29" s="264"/>
      <c r="BS29" s="1110"/>
      <c r="BT29" s="1111"/>
      <c r="BU29" s="1111"/>
      <c r="BV29" s="1111"/>
      <c r="BW29" s="1111"/>
      <c r="BX29" s="1111"/>
      <c r="BY29" s="1111"/>
      <c r="BZ29" s="1111"/>
      <c r="CA29" s="1111"/>
      <c r="CB29" s="1111"/>
      <c r="CC29" s="1111"/>
      <c r="CD29" s="1111"/>
      <c r="CE29" s="1111"/>
      <c r="CF29" s="1111"/>
      <c r="CG29" s="1112"/>
      <c r="CH29" s="1085"/>
      <c r="CI29" s="1086"/>
      <c r="CJ29" s="1086"/>
      <c r="CK29" s="1086"/>
      <c r="CL29" s="1087"/>
      <c r="CM29" s="1085"/>
      <c r="CN29" s="1086"/>
      <c r="CO29" s="1086"/>
      <c r="CP29" s="1086"/>
      <c r="CQ29" s="1087"/>
      <c r="CR29" s="1085"/>
      <c r="CS29" s="1086"/>
      <c r="CT29" s="1086"/>
      <c r="CU29" s="1086"/>
      <c r="CV29" s="1087"/>
      <c r="CW29" s="1085"/>
      <c r="CX29" s="1086"/>
      <c r="CY29" s="1086"/>
      <c r="CZ29" s="1086"/>
      <c r="DA29" s="1087"/>
      <c r="DB29" s="1085"/>
      <c r="DC29" s="1086"/>
      <c r="DD29" s="1086"/>
      <c r="DE29" s="1086"/>
      <c r="DF29" s="1087"/>
      <c r="DG29" s="1085"/>
      <c r="DH29" s="1086"/>
      <c r="DI29" s="1086"/>
      <c r="DJ29" s="1086"/>
      <c r="DK29" s="1087"/>
      <c r="DL29" s="1085"/>
      <c r="DM29" s="1086"/>
      <c r="DN29" s="1086"/>
      <c r="DO29" s="1086"/>
      <c r="DP29" s="1087"/>
      <c r="DQ29" s="1085"/>
      <c r="DR29" s="1086"/>
      <c r="DS29" s="1086"/>
      <c r="DT29" s="1086"/>
      <c r="DU29" s="1087"/>
      <c r="DV29" s="1088"/>
      <c r="DW29" s="1089"/>
      <c r="DX29" s="1089"/>
      <c r="DY29" s="1089"/>
      <c r="DZ29" s="1090"/>
      <c r="EA29" s="247"/>
    </row>
    <row r="30" spans="1:131" s="248" customFormat="1" ht="26.25" customHeight="1" x14ac:dyDescent="0.15">
      <c r="A30" s="267">
        <v>3</v>
      </c>
      <c r="B30" s="1133" t="s">
        <v>408</v>
      </c>
      <c r="C30" s="1134"/>
      <c r="D30" s="1134"/>
      <c r="E30" s="1134"/>
      <c r="F30" s="1134"/>
      <c r="G30" s="1134"/>
      <c r="H30" s="1134"/>
      <c r="I30" s="1134"/>
      <c r="J30" s="1134"/>
      <c r="K30" s="1134"/>
      <c r="L30" s="1134"/>
      <c r="M30" s="1134"/>
      <c r="N30" s="1134"/>
      <c r="O30" s="1134"/>
      <c r="P30" s="1135"/>
      <c r="Q30" s="1139">
        <f>ROUND(91668/1000,0)-1</f>
        <v>91</v>
      </c>
      <c r="R30" s="1140"/>
      <c r="S30" s="1140"/>
      <c r="T30" s="1140"/>
      <c r="U30" s="1140"/>
      <c r="V30" s="1140">
        <f>ROUND(89371/1000,0)</f>
        <v>89</v>
      </c>
      <c r="W30" s="1140"/>
      <c r="X30" s="1140"/>
      <c r="Y30" s="1140"/>
      <c r="Z30" s="1140"/>
      <c r="AA30" s="1140">
        <f>Q30-V30</f>
        <v>2</v>
      </c>
      <c r="AB30" s="1140"/>
      <c r="AC30" s="1140"/>
      <c r="AD30" s="1140"/>
      <c r="AE30" s="1141"/>
      <c r="AF30" s="1115">
        <f>AA30</f>
        <v>2</v>
      </c>
      <c r="AG30" s="1116"/>
      <c r="AH30" s="1116"/>
      <c r="AI30" s="1116"/>
      <c r="AJ30" s="1117"/>
      <c r="AK30" s="1073">
        <f>ROUND(31243/1000,0)</f>
        <v>31</v>
      </c>
      <c r="AL30" s="1064"/>
      <c r="AM30" s="1064"/>
      <c r="AN30" s="1064"/>
      <c r="AO30" s="1064"/>
      <c r="AP30" s="1064" t="s">
        <v>573</v>
      </c>
      <c r="AQ30" s="1064"/>
      <c r="AR30" s="1064"/>
      <c r="AS30" s="1064"/>
      <c r="AT30" s="1064"/>
      <c r="AU30" s="1064" t="s">
        <v>573</v>
      </c>
      <c r="AV30" s="1064"/>
      <c r="AW30" s="1064"/>
      <c r="AX30" s="1064"/>
      <c r="AY30" s="1064"/>
      <c r="AZ30" s="1138" t="s">
        <v>573</v>
      </c>
      <c r="BA30" s="1138"/>
      <c r="BB30" s="1138"/>
      <c r="BC30" s="1138"/>
      <c r="BD30" s="1138"/>
      <c r="BE30" s="1128"/>
      <c r="BF30" s="1128"/>
      <c r="BG30" s="1128"/>
      <c r="BH30" s="1128"/>
      <c r="BI30" s="1129"/>
      <c r="BJ30" s="253"/>
      <c r="BK30" s="253"/>
      <c r="BL30" s="253"/>
      <c r="BM30" s="253"/>
      <c r="BN30" s="253"/>
      <c r="BO30" s="266"/>
      <c r="BP30" s="266"/>
      <c r="BQ30" s="263">
        <v>24</v>
      </c>
      <c r="BR30" s="264"/>
      <c r="BS30" s="1110"/>
      <c r="BT30" s="1111"/>
      <c r="BU30" s="1111"/>
      <c r="BV30" s="1111"/>
      <c r="BW30" s="1111"/>
      <c r="BX30" s="1111"/>
      <c r="BY30" s="1111"/>
      <c r="BZ30" s="1111"/>
      <c r="CA30" s="1111"/>
      <c r="CB30" s="1111"/>
      <c r="CC30" s="1111"/>
      <c r="CD30" s="1111"/>
      <c r="CE30" s="1111"/>
      <c r="CF30" s="1111"/>
      <c r="CG30" s="1112"/>
      <c r="CH30" s="1085"/>
      <c r="CI30" s="1086"/>
      <c r="CJ30" s="1086"/>
      <c r="CK30" s="1086"/>
      <c r="CL30" s="1087"/>
      <c r="CM30" s="1085"/>
      <c r="CN30" s="1086"/>
      <c r="CO30" s="1086"/>
      <c r="CP30" s="1086"/>
      <c r="CQ30" s="1087"/>
      <c r="CR30" s="1085"/>
      <c r="CS30" s="1086"/>
      <c r="CT30" s="1086"/>
      <c r="CU30" s="1086"/>
      <c r="CV30" s="1087"/>
      <c r="CW30" s="1085"/>
      <c r="CX30" s="1086"/>
      <c r="CY30" s="1086"/>
      <c r="CZ30" s="1086"/>
      <c r="DA30" s="1087"/>
      <c r="DB30" s="1085"/>
      <c r="DC30" s="1086"/>
      <c r="DD30" s="1086"/>
      <c r="DE30" s="1086"/>
      <c r="DF30" s="1087"/>
      <c r="DG30" s="1085"/>
      <c r="DH30" s="1086"/>
      <c r="DI30" s="1086"/>
      <c r="DJ30" s="1086"/>
      <c r="DK30" s="1087"/>
      <c r="DL30" s="1085"/>
      <c r="DM30" s="1086"/>
      <c r="DN30" s="1086"/>
      <c r="DO30" s="1086"/>
      <c r="DP30" s="1087"/>
      <c r="DQ30" s="1085"/>
      <c r="DR30" s="1086"/>
      <c r="DS30" s="1086"/>
      <c r="DT30" s="1086"/>
      <c r="DU30" s="1087"/>
      <c r="DV30" s="1088"/>
      <c r="DW30" s="1089"/>
      <c r="DX30" s="1089"/>
      <c r="DY30" s="1089"/>
      <c r="DZ30" s="1090"/>
      <c r="EA30" s="247"/>
    </row>
    <row r="31" spans="1:131" s="248" customFormat="1" ht="26.25" customHeight="1" x14ac:dyDescent="0.15">
      <c r="A31" s="267">
        <v>4</v>
      </c>
      <c r="B31" s="1133" t="s">
        <v>409</v>
      </c>
      <c r="C31" s="1134"/>
      <c r="D31" s="1134"/>
      <c r="E31" s="1134"/>
      <c r="F31" s="1134"/>
      <c r="G31" s="1134"/>
      <c r="H31" s="1134"/>
      <c r="I31" s="1134"/>
      <c r="J31" s="1134"/>
      <c r="K31" s="1134"/>
      <c r="L31" s="1134"/>
      <c r="M31" s="1134"/>
      <c r="N31" s="1134"/>
      <c r="O31" s="1134"/>
      <c r="P31" s="1135"/>
      <c r="Q31" s="1139">
        <f>ROUND(223337/1000,0)</f>
        <v>223</v>
      </c>
      <c r="R31" s="1140"/>
      <c r="S31" s="1140"/>
      <c r="T31" s="1140"/>
      <c r="U31" s="1140"/>
      <c r="V31" s="1140">
        <f>ROUND(219397/1000,0)</f>
        <v>219</v>
      </c>
      <c r="W31" s="1140"/>
      <c r="X31" s="1140"/>
      <c r="Y31" s="1140"/>
      <c r="Z31" s="1140"/>
      <c r="AA31" s="1140">
        <f>Q31-V31</f>
        <v>4</v>
      </c>
      <c r="AB31" s="1140"/>
      <c r="AC31" s="1140"/>
      <c r="AD31" s="1140"/>
      <c r="AE31" s="1141"/>
      <c r="AF31" s="1115">
        <f>AA31</f>
        <v>4</v>
      </c>
      <c r="AG31" s="1116"/>
      <c r="AH31" s="1116"/>
      <c r="AI31" s="1116"/>
      <c r="AJ31" s="1117"/>
      <c r="AK31" s="1073">
        <f>ROUND(36109/1000,0)</f>
        <v>36</v>
      </c>
      <c r="AL31" s="1064"/>
      <c r="AM31" s="1064"/>
      <c r="AN31" s="1064"/>
      <c r="AO31" s="1064"/>
      <c r="AP31" s="1064">
        <f>ROUND(1019155/1000,0)</f>
        <v>1019</v>
      </c>
      <c r="AQ31" s="1064"/>
      <c r="AR31" s="1064"/>
      <c r="AS31" s="1064"/>
      <c r="AT31" s="1064"/>
      <c r="AU31" s="1064">
        <f>ROUNDDOWN(AP31/2,0)+1</f>
        <v>510</v>
      </c>
      <c r="AV31" s="1064"/>
      <c r="AW31" s="1064"/>
      <c r="AX31" s="1064"/>
      <c r="AY31" s="1064"/>
      <c r="AZ31" s="1138" t="s">
        <v>573</v>
      </c>
      <c r="BA31" s="1138"/>
      <c r="BB31" s="1138"/>
      <c r="BC31" s="1138"/>
      <c r="BD31" s="1138"/>
      <c r="BE31" s="1128" t="s">
        <v>410</v>
      </c>
      <c r="BF31" s="1128"/>
      <c r="BG31" s="1128"/>
      <c r="BH31" s="1128"/>
      <c r="BI31" s="1129"/>
      <c r="BJ31" s="253"/>
      <c r="BK31" s="253"/>
      <c r="BL31" s="253"/>
      <c r="BM31" s="253"/>
      <c r="BN31" s="253"/>
      <c r="BO31" s="266"/>
      <c r="BP31" s="266"/>
      <c r="BQ31" s="263">
        <v>25</v>
      </c>
      <c r="BR31" s="264"/>
      <c r="BS31" s="1110"/>
      <c r="BT31" s="1111"/>
      <c r="BU31" s="1111"/>
      <c r="BV31" s="1111"/>
      <c r="BW31" s="1111"/>
      <c r="BX31" s="1111"/>
      <c r="BY31" s="1111"/>
      <c r="BZ31" s="1111"/>
      <c r="CA31" s="1111"/>
      <c r="CB31" s="1111"/>
      <c r="CC31" s="1111"/>
      <c r="CD31" s="1111"/>
      <c r="CE31" s="1111"/>
      <c r="CF31" s="1111"/>
      <c r="CG31" s="1112"/>
      <c r="CH31" s="1085"/>
      <c r="CI31" s="1086"/>
      <c r="CJ31" s="1086"/>
      <c r="CK31" s="1086"/>
      <c r="CL31" s="1087"/>
      <c r="CM31" s="1085"/>
      <c r="CN31" s="1086"/>
      <c r="CO31" s="1086"/>
      <c r="CP31" s="1086"/>
      <c r="CQ31" s="1087"/>
      <c r="CR31" s="1085"/>
      <c r="CS31" s="1086"/>
      <c r="CT31" s="1086"/>
      <c r="CU31" s="1086"/>
      <c r="CV31" s="1087"/>
      <c r="CW31" s="1085"/>
      <c r="CX31" s="1086"/>
      <c r="CY31" s="1086"/>
      <c r="CZ31" s="1086"/>
      <c r="DA31" s="1087"/>
      <c r="DB31" s="1085"/>
      <c r="DC31" s="1086"/>
      <c r="DD31" s="1086"/>
      <c r="DE31" s="1086"/>
      <c r="DF31" s="1087"/>
      <c r="DG31" s="1085"/>
      <c r="DH31" s="1086"/>
      <c r="DI31" s="1086"/>
      <c r="DJ31" s="1086"/>
      <c r="DK31" s="1087"/>
      <c r="DL31" s="1085"/>
      <c r="DM31" s="1086"/>
      <c r="DN31" s="1086"/>
      <c r="DO31" s="1086"/>
      <c r="DP31" s="1087"/>
      <c r="DQ31" s="1085"/>
      <c r="DR31" s="1086"/>
      <c r="DS31" s="1086"/>
      <c r="DT31" s="1086"/>
      <c r="DU31" s="1087"/>
      <c r="DV31" s="1088"/>
      <c r="DW31" s="1089"/>
      <c r="DX31" s="1089"/>
      <c r="DY31" s="1089"/>
      <c r="DZ31" s="1090"/>
      <c r="EA31" s="247"/>
    </row>
    <row r="32" spans="1:131" s="248" customFormat="1" ht="26.25" customHeight="1" x14ac:dyDescent="0.15">
      <c r="A32" s="267">
        <v>5</v>
      </c>
      <c r="B32" s="1133"/>
      <c r="C32" s="1134"/>
      <c r="D32" s="1134"/>
      <c r="E32" s="1134"/>
      <c r="F32" s="1134"/>
      <c r="G32" s="1134"/>
      <c r="H32" s="1134"/>
      <c r="I32" s="1134"/>
      <c r="J32" s="1134"/>
      <c r="K32" s="1134"/>
      <c r="L32" s="1134"/>
      <c r="M32" s="1134"/>
      <c r="N32" s="1134"/>
      <c r="O32" s="1134"/>
      <c r="P32" s="1135"/>
      <c r="Q32" s="1139"/>
      <c r="R32" s="1140"/>
      <c r="S32" s="1140"/>
      <c r="T32" s="1140"/>
      <c r="U32" s="1140"/>
      <c r="V32" s="1140"/>
      <c r="W32" s="1140"/>
      <c r="X32" s="1140"/>
      <c r="Y32" s="1140"/>
      <c r="Z32" s="1140"/>
      <c r="AA32" s="1140"/>
      <c r="AB32" s="1140"/>
      <c r="AC32" s="1140"/>
      <c r="AD32" s="1140"/>
      <c r="AE32" s="1141"/>
      <c r="AF32" s="1115"/>
      <c r="AG32" s="1116"/>
      <c r="AH32" s="1116"/>
      <c r="AI32" s="1116"/>
      <c r="AJ32" s="1117"/>
      <c r="AK32" s="1073"/>
      <c r="AL32" s="1064"/>
      <c r="AM32" s="1064"/>
      <c r="AN32" s="1064"/>
      <c r="AO32" s="1064"/>
      <c r="AP32" s="1064"/>
      <c r="AQ32" s="1064"/>
      <c r="AR32" s="1064"/>
      <c r="AS32" s="1064"/>
      <c r="AT32" s="1064"/>
      <c r="AU32" s="1064"/>
      <c r="AV32" s="1064"/>
      <c r="AW32" s="1064"/>
      <c r="AX32" s="1064"/>
      <c r="AY32" s="1064"/>
      <c r="AZ32" s="1138"/>
      <c r="BA32" s="1138"/>
      <c r="BB32" s="1138"/>
      <c r="BC32" s="1138"/>
      <c r="BD32" s="1138"/>
      <c r="BE32" s="1128"/>
      <c r="BF32" s="1128"/>
      <c r="BG32" s="1128"/>
      <c r="BH32" s="1128"/>
      <c r="BI32" s="1129"/>
      <c r="BJ32" s="253"/>
      <c r="BK32" s="253"/>
      <c r="BL32" s="253"/>
      <c r="BM32" s="253"/>
      <c r="BN32" s="253"/>
      <c r="BO32" s="266"/>
      <c r="BP32" s="266"/>
      <c r="BQ32" s="263">
        <v>26</v>
      </c>
      <c r="BR32" s="264"/>
      <c r="BS32" s="1110"/>
      <c r="BT32" s="1111"/>
      <c r="BU32" s="1111"/>
      <c r="BV32" s="1111"/>
      <c r="BW32" s="1111"/>
      <c r="BX32" s="1111"/>
      <c r="BY32" s="1111"/>
      <c r="BZ32" s="1111"/>
      <c r="CA32" s="1111"/>
      <c r="CB32" s="1111"/>
      <c r="CC32" s="1111"/>
      <c r="CD32" s="1111"/>
      <c r="CE32" s="1111"/>
      <c r="CF32" s="1111"/>
      <c r="CG32" s="1112"/>
      <c r="CH32" s="1085"/>
      <c r="CI32" s="1086"/>
      <c r="CJ32" s="1086"/>
      <c r="CK32" s="1086"/>
      <c r="CL32" s="1087"/>
      <c r="CM32" s="1085"/>
      <c r="CN32" s="1086"/>
      <c r="CO32" s="1086"/>
      <c r="CP32" s="1086"/>
      <c r="CQ32" s="1087"/>
      <c r="CR32" s="1085"/>
      <c r="CS32" s="1086"/>
      <c r="CT32" s="1086"/>
      <c r="CU32" s="1086"/>
      <c r="CV32" s="1087"/>
      <c r="CW32" s="1085"/>
      <c r="CX32" s="1086"/>
      <c r="CY32" s="1086"/>
      <c r="CZ32" s="1086"/>
      <c r="DA32" s="1087"/>
      <c r="DB32" s="1085"/>
      <c r="DC32" s="1086"/>
      <c r="DD32" s="1086"/>
      <c r="DE32" s="1086"/>
      <c r="DF32" s="1087"/>
      <c r="DG32" s="1085"/>
      <c r="DH32" s="1086"/>
      <c r="DI32" s="1086"/>
      <c r="DJ32" s="1086"/>
      <c r="DK32" s="1087"/>
      <c r="DL32" s="1085"/>
      <c r="DM32" s="1086"/>
      <c r="DN32" s="1086"/>
      <c r="DO32" s="1086"/>
      <c r="DP32" s="1087"/>
      <c r="DQ32" s="1085"/>
      <c r="DR32" s="1086"/>
      <c r="DS32" s="1086"/>
      <c r="DT32" s="1086"/>
      <c r="DU32" s="1087"/>
      <c r="DV32" s="1088"/>
      <c r="DW32" s="1089"/>
      <c r="DX32" s="1089"/>
      <c r="DY32" s="1089"/>
      <c r="DZ32" s="1090"/>
      <c r="EA32" s="247"/>
    </row>
    <row r="33" spans="1:131" s="248" customFormat="1" ht="26.25" customHeight="1" x14ac:dyDescent="0.15">
      <c r="A33" s="267">
        <v>6</v>
      </c>
      <c r="B33" s="1133"/>
      <c r="C33" s="1134"/>
      <c r="D33" s="1134"/>
      <c r="E33" s="1134"/>
      <c r="F33" s="1134"/>
      <c r="G33" s="1134"/>
      <c r="H33" s="1134"/>
      <c r="I33" s="1134"/>
      <c r="J33" s="1134"/>
      <c r="K33" s="1134"/>
      <c r="L33" s="1134"/>
      <c r="M33" s="1134"/>
      <c r="N33" s="1134"/>
      <c r="O33" s="1134"/>
      <c r="P33" s="1135"/>
      <c r="Q33" s="1139"/>
      <c r="R33" s="1140"/>
      <c r="S33" s="1140"/>
      <c r="T33" s="1140"/>
      <c r="U33" s="1140"/>
      <c r="V33" s="1140"/>
      <c r="W33" s="1140"/>
      <c r="X33" s="1140"/>
      <c r="Y33" s="1140"/>
      <c r="Z33" s="1140"/>
      <c r="AA33" s="1140"/>
      <c r="AB33" s="1140"/>
      <c r="AC33" s="1140"/>
      <c r="AD33" s="1140"/>
      <c r="AE33" s="1141"/>
      <c r="AF33" s="1115"/>
      <c r="AG33" s="1116"/>
      <c r="AH33" s="1116"/>
      <c r="AI33" s="1116"/>
      <c r="AJ33" s="1117"/>
      <c r="AK33" s="1073"/>
      <c r="AL33" s="1064"/>
      <c r="AM33" s="1064"/>
      <c r="AN33" s="1064"/>
      <c r="AO33" s="1064"/>
      <c r="AP33" s="1064"/>
      <c r="AQ33" s="1064"/>
      <c r="AR33" s="1064"/>
      <c r="AS33" s="1064"/>
      <c r="AT33" s="1064"/>
      <c r="AU33" s="1064"/>
      <c r="AV33" s="1064"/>
      <c r="AW33" s="1064"/>
      <c r="AX33" s="1064"/>
      <c r="AY33" s="1064"/>
      <c r="AZ33" s="1138"/>
      <c r="BA33" s="1138"/>
      <c r="BB33" s="1138"/>
      <c r="BC33" s="1138"/>
      <c r="BD33" s="1138"/>
      <c r="BE33" s="1128"/>
      <c r="BF33" s="1128"/>
      <c r="BG33" s="1128"/>
      <c r="BH33" s="1128"/>
      <c r="BI33" s="1129"/>
      <c r="BJ33" s="253"/>
      <c r="BK33" s="253"/>
      <c r="BL33" s="253"/>
      <c r="BM33" s="253"/>
      <c r="BN33" s="253"/>
      <c r="BO33" s="266"/>
      <c r="BP33" s="266"/>
      <c r="BQ33" s="263">
        <v>27</v>
      </c>
      <c r="BR33" s="264"/>
      <c r="BS33" s="1110"/>
      <c r="BT33" s="1111"/>
      <c r="BU33" s="1111"/>
      <c r="BV33" s="1111"/>
      <c r="BW33" s="1111"/>
      <c r="BX33" s="1111"/>
      <c r="BY33" s="1111"/>
      <c r="BZ33" s="1111"/>
      <c r="CA33" s="1111"/>
      <c r="CB33" s="1111"/>
      <c r="CC33" s="1111"/>
      <c r="CD33" s="1111"/>
      <c r="CE33" s="1111"/>
      <c r="CF33" s="1111"/>
      <c r="CG33" s="1112"/>
      <c r="CH33" s="1085"/>
      <c r="CI33" s="1086"/>
      <c r="CJ33" s="1086"/>
      <c r="CK33" s="1086"/>
      <c r="CL33" s="1087"/>
      <c r="CM33" s="1085"/>
      <c r="CN33" s="1086"/>
      <c r="CO33" s="1086"/>
      <c r="CP33" s="1086"/>
      <c r="CQ33" s="1087"/>
      <c r="CR33" s="1085"/>
      <c r="CS33" s="1086"/>
      <c r="CT33" s="1086"/>
      <c r="CU33" s="1086"/>
      <c r="CV33" s="1087"/>
      <c r="CW33" s="1085"/>
      <c r="CX33" s="1086"/>
      <c r="CY33" s="1086"/>
      <c r="CZ33" s="1086"/>
      <c r="DA33" s="1087"/>
      <c r="DB33" s="1085"/>
      <c r="DC33" s="1086"/>
      <c r="DD33" s="1086"/>
      <c r="DE33" s="1086"/>
      <c r="DF33" s="1087"/>
      <c r="DG33" s="1085"/>
      <c r="DH33" s="1086"/>
      <c r="DI33" s="1086"/>
      <c r="DJ33" s="1086"/>
      <c r="DK33" s="1087"/>
      <c r="DL33" s="1085"/>
      <c r="DM33" s="1086"/>
      <c r="DN33" s="1086"/>
      <c r="DO33" s="1086"/>
      <c r="DP33" s="1087"/>
      <c r="DQ33" s="1085"/>
      <c r="DR33" s="1086"/>
      <c r="DS33" s="1086"/>
      <c r="DT33" s="1086"/>
      <c r="DU33" s="1087"/>
      <c r="DV33" s="1088"/>
      <c r="DW33" s="1089"/>
      <c r="DX33" s="1089"/>
      <c r="DY33" s="1089"/>
      <c r="DZ33" s="1090"/>
      <c r="EA33" s="247"/>
    </row>
    <row r="34" spans="1:131" s="248" customFormat="1" ht="26.25" customHeight="1" x14ac:dyDescent="0.15">
      <c r="A34" s="267">
        <v>7</v>
      </c>
      <c r="B34" s="1133"/>
      <c r="C34" s="1134"/>
      <c r="D34" s="1134"/>
      <c r="E34" s="1134"/>
      <c r="F34" s="1134"/>
      <c r="G34" s="1134"/>
      <c r="H34" s="1134"/>
      <c r="I34" s="1134"/>
      <c r="J34" s="1134"/>
      <c r="K34" s="1134"/>
      <c r="L34" s="1134"/>
      <c r="M34" s="1134"/>
      <c r="N34" s="1134"/>
      <c r="O34" s="1134"/>
      <c r="P34" s="1135"/>
      <c r="Q34" s="1139"/>
      <c r="R34" s="1140"/>
      <c r="S34" s="1140"/>
      <c r="T34" s="1140"/>
      <c r="U34" s="1140"/>
      <c r="V34" s="1140"/>
      <c r="W34" s="1140"/>
      <c r="X34" s="1140"/>
      <c r="Y34" s="1140"/>
      <c r="Z34" s="1140"/>
      <c r="AA34" s="1140"/>
      <c r="AB34" s="1140"/>
      <c r="AC34" s="1140"/>
      <c r="AD34" s="1140"/>
      <c r="AE34" s="1141"/>
      <c r="AF34" s="1115"/>
      <c r="AG34" s="1116"/>
      <c r="AH34" s="1116"/>
      <c r="AI34" s="1116"/>
      <c r="AJ34" s="1117"/>
      <c r="AK34" s="1073"/>
      <c r="AL34" s="1064"/>
      <c r="AM34" s="1064"/>
      <c r="AN34" s="1064"/>
      <c r="AO34" s="1064"/>
      <c r="AP34" s="1064"/>
      <c r="AQ34" s="1064"/>
      <c r="AR34" s="1064"/>
      <c r="AS34" s="1064"/>
      <c r="AT34" s="1064"/>
      <c r="AU34" s="1064"/>
      <c r="AV34" s="1064"/>
      <c r="AW34" s="1064"/>
      <c r="AX34" s="1064"/>
      <c r="AY34" s="1064"/>
      <c r="AZ34" s="1138"/>
      <c r="BA34" s="1138"/>
      <c r="BB34" s="1138"/>
      <c r="BC34" s="1138"/>
      <c r="BD34" s="1138"/>
      <c r="BE34" s="1128"/>
      <c r="BF34" s="1128"/>
      <c r="BG34" s="1128"/>
      <c r="BH34" s="1128"/>
      <c r="BI34" s="1129"/>
      <c r="BJ34" s="253"/>
      <c r="BK34" s="253"/>
      <c r="BL34" s="253"/>
      <c r="BM34" s="253"/>
      <c r="BN34" s="253"/>
      <c r="BO34" s="266"/>
      <c r="BP34" s="266"/>
      <c r="BQ34" s="263">
        <v>28</v>
      </c>
      <c r="BR34" s="264"/>
      <c r="BS34" s="1110"/>
      <c r="BT34" s="1111"/>
      <c r="BU34" s="1111"/>
      <c r="BV34" s="1111"/>
      <c r="BW34" s="1111"/>
      <c r="BX34" s="1111"/>
      <c r="BY34" s="1111"/>
      <c r="BZ34" s="1111"/>
      <c r="CA34" s="1111"/>
      <c r="CB34" s="1111"/>
      <c r="CC34" s="1111"/>
      <c r="CD34" s="1111"/>
      <c r="CE34" s="1111"/>
      <c r="CF34" s="1111"/>
      <c r="CG34" s="1112"/>
      <c r="CH34" s="1085"/>
      <c r="CI34" s="1086"/>
      <c r="CJ34" s="1086"/>
      <c r="CK34" s="1086"/>
      <c r="CL34" s="1087"/>
      <c r="CM34" s="1085"/>
      <c r="CN34" s="1086"/>
      <c r="CO34" s="1086"/>
      <c r="CP34" s="1086"/>
      <c r="CQ34" s="1087"/>
      <c r="CR34" s="1085"/>
      <c r="CS34" s="1086"/>
      <c r="CT34" s="1086"/>
      <c r="CU34" s="1086"/>
      <c r="CV34" s="1087"/>
      <c r="CW34" s="1085"/>
      <c r="CX34" s="1086"/>
      <c r="CY34" s="1086"/>
      <c r="CZ34" s="1086"/>
      <c r="DA34" s="1087"/>
      <c r="DB34" s="1085"/>
      <c r="DC34" s="1086"/>
      <c r="DD34" s="1086"/>
      <c r="DE34" s="1086"/>
      <c r="DF34" s="1087"/>
      <c r="DG34" s="1085"/>
      <c r="DH34" s="1086"/>
      <c r="DI34" s="1086"/>
      <c r="DJ34" s="1086"/>
      <c r="DK34" s="1087"/>
      <c r="DL34" s="1085"/>
      <c r="DM34" s="1086"/>
      <c r="DN34" s="1086"/>
      <c r="DO34" s="1086"/>
      <c r="DP34" s="1087"/>
      <c r="DQ34" s="1085"/>
      <c r="DR34" s="1086"/>
      <c r="DS34" s="1086"/>
      <c r="DT34" s="1086"/>
      <c r="DU34" s="1087"/>
      <c r="DV34" s="1088"/>
      <c r="DW34" s="1089"/>
      <c r="DX34" s="1089"/>
      <c r="DY34" s="1089"/>
      <c r="DZ34" s="1090"/>
      <c r="EA34" s="247"/>
    </row>
    <row r="35" spans="1:131" s="248" customFormat="1" ht="26.25" customHeight="1" x14ac:dyDescent="0.15">
      <c r="A35" s="267">
        <v>8</v>
      </c>
      <c r="B35" s="1133"/>
      <c r="C35" s="1134"/>
      <c r="D35" s="1134"/>
      <c r="E35" s="1134"/>
      <c r="F35" s="1134"/>
      <c r="G35" s="1134"/>
      <c r="H35" s="1134"/>
      <c r="I35" s="1134"/>
      <c r="J35" s="1134"/>
      <c r="K35" s="1134"/>
      <c r="L35" s="1134"/>
      <c r="M35" s="1134"/>
      <c r="N35" s="1134"/>
      <c r="O35" s="1134"/>
      <c r="P35" s="1135"/>
      <c r="Q35" s="1139"/>
      <c r="R35" s="1140"/>
      <c r="S35" s="1140"/>
      <c r="T35" s="1140"/>
      <c r="U35" s="1140"/>
      <c r="V35" s="1140"/>
      <c r="W35" s="1140"/>
      <c r="X35" s="1140"/>
      <c r="Y35" s="1140"/>
      <c r="Z35" s="1140"/>
      <c r="AA35" s="1140"/>
      <c r="AB35" s="1140"/>
      <c r="AC35" s="1140"/>
      <c r="AD35" s="1140"/>
      <c r="AE35" s="1141"/>
      <c r="AF35" s="1115"/>
      <c r="AG35" s="1116"/>
      <c r="AH35" s="1116"/>
      <c r="AI35" s="1116"/>
      <c r="AJ35" s="1117"/>
      <c r="AK35" s="1073"/>
      <c r="AL35" s="1064"/>
      <c r="AM35" s="1064"/>
      <c r="AN35" s="1064"/>
      <c r="AO35" s="1064"/>
      <c r="AP35" s="1064"/>
      <c r="AQ35" s="1064"/>
      <c r="AR35" s="1064"/>
      <c r="AS35" s="1064"/>
      <c r="AT35" s="1064"/>
      <c r="AU35" s="1064"/>
      <c r="AV35" s="1064"/>
      <c r="AW35" s="1064"/>
      <c r="AX35" s="1064"/>
      <c r="AY35" s="1064"/>
      <c r="AZ35" s="1138"/>
      <c r="BA35" s="1138"/>
      <c r="BB35" s="1138"/>
      <c r="BC35" s="1138"/>
      <c r="BD35" s="1138"/>
      <c r="BE35" s="1128"/>
      <c r="BF35" s="1128"/>
      <c r="BG35" s="1128"/>
      <c r="BH35" s="1128"/>
      <c r="BI35" s="1129"/>
      <c r="BJ35" s="253"/>
      <c r="BK35" s="253"/>
      <c r="BL35" s="253"/>
      <c r="BM35" s="253"/>
      <c r="BN35" s="253"/>
      <c r="BO35" s="266"/>
      <c r="BP35" s="266"/>
      <c r="BQ35" s="263">
        <v>29</v>
      </c>
      <c r="BR35" s="264"/>
      <c r="BS35" s="1110"/>
      <c r="BT35" s="1111"/>
      <c r="BU35" s="1111"/>
      <c r="BV35" s="1111"/>
      <c r="BW35" s="1111"/>
      <c r="BX35" s="1111"/>
      <c r="BY35" s="1111"/>
      <c r="BZ35" s="1111"/>
      <c r="CA35" s="1111"/>
      <c r="CB35" s="1111"/>
      <c r="CC35" s="1111"/>
      <c r="CD35" s="1111"/>
      <c r="CE35" s="1111"/>
      <c r="CF35" s="1111"/>
      <c r="CG35" s="1112"/>
      <c r="CH35" s="1085"/>
      <c r="CI35" s="1086"/>
      <c r="CJ35" s="1086"/>
      <c r="CK35" s="1086"/>
      <c r="CL35" s="1087"/>
      <c r="CM35" s="1085"/>
      <c r="CN35" s="1086"/>
      <c r="CO35" s="1086"/>
      <c r="CP35" s="1086"/>
      <c r="CQ35" s="1087"/>
      <c r="CR35" s="1085"/>
      <c r="CS35" s="1086"/>
      <c r="CT35" s="1086"/>
      <c r="CU35" s="1086"/>
      <c r="CV35" s="1087"/>
      <c r="CW35" s="1085"/>
      <c r="CX35" s="1086"/>
      <c r="CY35" s="1086"/>
      <c r="CZ35" s="1086"/>
      <c r="DA35" s="1087"/>
      <c r="DB35" s="1085"/>
      <c r="DC35" s="1086"/>
      <c r="DD35" s="1086"/>
      <c r="DE35" s="1086"/>
      <c r="DF35" s="1087"/>
      <c r="DG35" s="1085"/>
      <c r="DH35" s="1086"/>
      <c r="DI35" s="1086"/>
      <c r="DJ35" s="1086"/>
      <c r="DK35" s="1087"/>
      <c r="DL35" s="1085"/>
      <c r="DM35" s="1086"/>
      <c r="DN35" s="1086"/>
      <c r="DO35" s="1086"/>
      <c r="DP35" s="1087"/>
      <c r="DQ35" s="1085"/>
      <c r="DR35" s="1086"/>
      <c r="DS35" s="1086"/>
      <c r="DT35" s="1086"/>
      <c r="DU35" s="1087"/>
      <c r="DV35" s="1088"/>
      <c r="DW35" s="1089"/>
      <c r="DX35" s="1089"/>
      <c r="DY35" s="1089"/>
      <c r="DZ35" s="1090"/>
      <c r="EA35" s="247"/>
    </row>
    <row r="36" spans="1:131" s="248" customFormat="1" ht="26.25" customHeight="1" x14ac:dyDescent="0.15">
      <c r="A36" s="267">
        <v>9</v>
      </c>
      <c r="B36" s="1133"/>
      <c r="C36" s="1134"/>
      <c r="D36" s="1134"/>
      <c r="E36" s="1134"/>
      <c r="F36" s="1134"/>
      <c r="G36" s="1134"/>
      <c r="H36" s="1134"/>
      <c r="I36" s="1134"/>
      <c r="J36" s="1134"/>
      <c r="K36" s="1134"/>
      <c r="L36" s="1134"/>
      <c r="M36" s="1134"/>
      <c r="N36" s="1134"/>
      <c r="O36" s="1134"/>
      <c r="P36" s="1135"/>
      <c r="Q36" s="1139"/>
      <c r="R36" s="1140"/>
      <c r="S36" s="1140"/>
      <c r="T36" s="1140"/>
      <c r="U36" s="1140"/>
      <c r="V36" s="1140"/>
      <c r="W36" s="1140"/>
      <c r="X36" s="1140"/>
      <c r="Y36" s="1140"/>
      <c r="Z36" s="1140"/>
      <c r="AA36" s="1140"/>
      <c r="AB36" s="1140"/>
      <c r="AC36" s="1140"/>
      <c r="AD36" s="1140"/>
      <c r="AE36" s="1141"/>
      <c r="AF36" s="1115"/>
      <c r="AG36" s="1116"/>
      <c r="AH36" s="1116"/>
      <c r="AI36" s="1116"/>
      <c r="AJ36" s="1117"/>
      <c r="AK36" s="1073"/>
      <c r="AL36" s="1064"/>
      <c r="AM36" s="1064"/>
      <c r="AN36" s="1064"/>
      <c r="AO36" s="1064"/>
      <c r="AP36" s="1064"/>
      <c r="AQ36" s="1064"/>
      <c r="AR36" s="1064"/>
      <c r="AS36" s="1064"/>
      <c r="AT36" s="1064"/>
      <c r="AU36" s="1064"/>
      <c r="AV36" s="1064"/>
      <c r="AW36" s="1064"/>
      <c r="AX36" s="1064"/>
      <c r="AY36" s="1064"/>
      <c r="AZ36" s="1138"/>
      <c r="BA36" s="1138"/>
      <c r="BB36" s="1138"/>
      <c r="BC36" s="1138"/>
      <c r="BD36" s="1138"/>
      <c r="BE36" s="1128"/>
      <c r="BF36" s="1128"/>
      <c r="BG36" s="1128"/>
      <c r="BH36" s="1128"/>
      <c r="BI36" s="1129"/>
      <c r="BJ36" s="253"/>
      <c r="BK36" s="253"/>
      <c r="BL36" s="253"/>
      <c r="BM36" s="253"/>
      <c r="BN36" s="253"/>
      <c r="BO36" s="266"/>
      <c r="BP36" s="266"/>
      <c r="BQ36" s="263">
        <v>30</v>
      </c>
      <c r="BR36" s="264"/>
      <c r="BS36" s="1110"/>
      <c r="BT36" s="1111"/>
      <c r="BU36" s="1111"/>
      <c r="BV36" s="1111"/>
      <c r="BW36" s="1111"/>
      <c r="BX36" s="1111"/>
      <c r="BY36" s="1111"/>
      <c r="BZ36" s="1111"/>
      <c r="CA36" s="1111"/>
      <c r="CB36" s="1111"/>
      <c r="CC36" s="1111"/>
      <c r="CD36" s="1111"/>
      <c r="CE36" s="1111"/>
      <c r="CF36" s="1111"/>
      <c r="CG36" s="1112"/>
      <c r="CH36" s="1085"/>
      <c r="CI36" s="1086"/>
      <c r="CJ36" s="1086"/>
      <c r="CK36" s="1086"/>
      <c r="CL36" s="1087"/>
      <c r="CM36" s="1085"/>
      <c r="CN36" s="1086"/>
      <c r="CO36" s="1086"/>
      <c r="CP36" s="1086"/>
      <c r="CQ36" s="1087"/>
      <c r="CR36" s="1085"/>
      <c r="CS36" s="1086"/>
      <c r="CT36" s="1086"/>
      <c r="CU36" s="1086"/>
      <c r="CV36" s="1087"/>
      <c r="CW36" s="1085"/>
      <c r="CX36" s="1086"/>
      <c r="CY36" s="1086"/>
      <c r="CZ36" s="1086"/>
      <c r="DA36" s="1087"/>
      <c r="DB36" s="1085"/>
      <c r="DC36" s="1086"/>
      <c r="DD36" s="1086"/>
      <c r="DE36" s="1086"/>
      <c r="DF36" s="1087"/>
      <c r="DG36" s="1085"/>
      <c r="DH36" s="1086"/>
      <c r="DI36" s="1086"/>
      <c r="DJ36" s="1086"/>
      <c r="DK36" s="1087"/>
      <c r="DL36" s="1085"/>
      <c r="DM36" s="1086"/>
      <c r="DN36" s="1086"/>
      <c r="DO36" s="1086"/>
      <c r="DP36" s="1087"/>
      <c r="DQ36" s="1085"/>
      <c r="DR36" s="1086"/>
      <c r="DS36" s="1086"/>
      <c r="DT36" s="1086"/>
      <c r="DU36" s="1087"/>
      <c r="DV36" s="1088"/>
      <c r="DW36" s="1089"/>
      <c r="DX36" s="1089"/>
      <c r="DY36" s="1089"/>
      <c r="DZ36" s="1090"/>
      <c r="EA36" s="247"/>
    </row>
    <row r="37" spans="1:131" s="248" customFormat="1" ht="26.25" customHeight="1" x14ac:dyDescent="0.15">
      <c r="A37" s="267">
        <v>10</v>
      </c>
      <c r="B37" s="1133"/>
      <c r="C37" s="1134"/>
      <c r="D37" s="1134"/>
      <c r="E37" s="1134"/>
      <c r="F37" s="1134"/>
      <c r="G37" s="1134"/>
      <c r="H37" s="1134"/>
      <c r="I37" s="1134"/>
      <c r="J37" s="1134"/>
      <c r="K37" s="1134"/>
      <c r="L37" s="1134"/>
      <c r="M37" s="1134"/>
      <c r="N37" s="1134"/>
      <c r="O37" s="1134"/>
      <c r="P37" s="1135"/>
      <c r="Q37" s="1139"/>
      <c r="R37" s="1140"/>
      <c r="S37" s="1140"/>
      <c r="T37" s="1140"/>
      <c r="U37" s="1140"/>
      <c r="V37" s="1140"/>
      <c r="W37" s="1140"/>
      <c r="X37" s="1140"/>
      <c r="Y37" s="1140"/>
      <c r="Z37" s="1140"/>
      <c r="AA37" s="1140"/>
      <c r="AB37" s="1140"/>
      <c r="AC37" s="1140"/>
      <c r="AD37" s="1140"/>
      <c r="AE37" s="1141"/>
      <c r="AF37" s="1115"/>
      <c r="AG37" s="1116"/>
      <c r="AH37" s="1116"/>
      <c r="AI37" s="1116"/>
      <c r="AJ37" s="1117"/>
      <c r="AK37" s="1073"/>
      <c r="AL37" s="1064"/>
      <c r="AM37" s="1064"/>
      <c r="AN37" s="1064"/>
      <c r="AO37" s="1064"/>
      <c r="AP37" s="1064"/>
      <c r="AQ37" s="1064"/>
      <c r="AR37" s="1064"/>
      <c r="AS37" s="1064"/>
      <c r="AT37" s="1064"/>
      <c r="AU37" s="1064"/>
      <c r="AV37" s="1064"/>
      <c r="AW37" s="1064"/>
      <c r="AX37" s="1064"/>
      <c r="AY37" s="1064"/>
      <c r="AZ37" s="1138"/>
      <c r="BA37" s="1138"/>
      <c r="BB37" s="1138"/>
      <c r="BC37" s="1138"/>
      <c r="BD37" s="1138"/>
      <c r="BE37" s="1128"/>
      <c r="BF37" s="1128"/>
      <c r="BG37" s="1128"/>
      <c r="BH37" s="1128"/>
      <c r="BI37" s="1129"/>
      <c r="BJ37" s="253"/>
      <c r="BK37" s="253"/>
      <c r="BL37" s="253"/>
      <c r="BM37" s="253"/>
      <c r="BN37" s="253"/>
      <c r="BO37" s="266"/>
      <c r="BP37" s="266"/>
      <c r="BQ37" s="263">
        <v>31</v>
      </c>
      <c r="BR37" s="264"/>
      <c r="BS37" s="1110"/>
      <c r="BT37" s="1111"/>
      <c r="BU37" s="1111"/>
      <c r="BV37" s="1111"/>
      <c r="BW37" s="1111"/>
      <c r="BX37" s="1111"/>
      <c r="BY37" s="1111"/>
      <c r="BZ37" s="1111"/>
      <c r="CA37" s="1111"/>
      <c r="CB37" s="1111"/>
      <c r="CC37" s="1111"/>
      <c r="CD37" s="1111"/>
      <c r="CE37" s="1111"/>
      <c r="CF37" s="1111"/>
      <c r="CG37" s="1112"/>
      <c r="CH37" s="1085"/>
      <c r="CI37" s="1086"/>
      <c r="CJ37" s="1086"/>
      <c r="CK37" s="1086"/>
      <c r="CL37" s="1087"/>
      <c r="CM37" s="1085"/>
      <c r="CN37" s="1086"/>
      <c r="CO37" s="1086"/>
      <c r="CP37" s="1086"/>
      <c r="CQ37" s="1087"/>
      <c r="CR37" s="1085"/>
      <c r="CS37" s="1086"/>
      <c r="CT37" s="1086"/>
      <c r="CU37" s="1086"/>
      <c r="CV37" s="1087"/>
      <c r="CW37" s="1085"/>
      <c r="CX37" s="1086"/>
      <c r="CY37" s="1086"/>
      <c r="CZ37" s="1086"/>
      <c r="DA37" s="1087"/>
      <c r="DB37" s="1085"/>
      <c r="DC37" s="1086"/>
      <c r="DD37" s="1086"/>
      <c r="DE37" s="1086"/>
      <c r="DF37" s="1087"/>
      <c r="DG37" s="1085"/>
      <c r="DH37" s="1086"/>
      <c r="DI37" s="1086"/>
      <c r="DJ37" s="1086"/>
      <c r="DK37" s="1087"/>
      <c r="DL37" s="1085"/>
      <c r="DM37" s="1086"/>
      <c r="DN37" s="1086"/>
      <c r="DO37" s="1086"/>
      <c r="DP37" s="1087"/>
      <c r="DQ37" s="1085"/>
      <c r="DR37" s="1086"/>
      <c r="DS37" s="1086"/>
      <c r="DT37" s="1086"/>
      <c r="DU37" s="1087"/>
      <c r="DV37" s="1088"/>
      <c r="DW37" s="1089"/>
      <c r="DX37" s="1089"/>
      <c r="DY37" s="1089"/>
      <c r="DZ37" s="1090"/>
      <c r="EA37" s="247"/>
    </row>
    <row r="38" spans="1:131" s="248" customFormat="1" ht="26.25" customHeight="1" x14ac:dyDescent="0.15">
      <c r="A38" s="267">
        <v>11</v>
      </c>
      <c r="B38" s="1133"/>
      <c r="C38" s="1134"/>
      <c r="D38" s="1134"/>
      <c r="E38" s="1134"/>
      <c r="F38" s="1134"/>
      <c r="G38" s="1134"/>
      <c r="H38" s="1134"/>
      <c r="I38" s="1134"/>
      <c r="J38" s="1134"/>
      <c r="K38" s="1134"/>
      <c r="L38" s="1134"/>
      <c r="M38" s="1134"/>
      <c r="N38" s="1134"/>
      <c r="O38" s="1134"/>
      <c r="P38" s="1135"/>
      <c r="Q38" s="1139"/>
      <c r="R38" s="1140"/>
      <c r="S38" s="1140"/>
      <c r="T38" s="1140"/>
      <c r="U38" s="1140"/>
      <c r="V38" s="1140"/>
      <c r="W38" s="1140"/>
      <c r="X38" s="1140"/>
      <c r="Y38" s="1140"/>
      <c r="Z38" s="1140"/>
      <c r="AA38" s="1140"/>
      <c r="AB38" s="1140"/>
      <c r="AC38" s="1140"/>
      <c r="AD38" s="1140"/>
      <c r="AE38" s="1141"/>
      <c r="AF38" s="1115"/>
      <c r="AG38" s="1116"/>
      <c r="AH38" s="1116"/>
      <c r="AI38" s="1116"/>
      <c r="AJ38" s="1117"/>
      <c r="AK38" s="1073"/>
      <c r="AL38" s="1064"/>
      <c r="AM38" s="1064"/>
      <c r="AN38" s="1064"/>
      <c r="AO38" s="1064"/>
      <c r="AP38" s="1064"/>
      <c r="AQ38" s="1064"/>
      <c r="AR38" s="1064"/>
      <c r="AS38" s="1064"/>
      <c r="AT38" s="1064"/>
      <c r="AU38" s="1064"/>
      <c r="AV38" s="1064"/>
      <c r="AW38" s="1064"/>
      <c r="AX38" s="1064"/>
      <c r="AY38" s="1064"/>
      <c r="AZ38" s="1138"/>
      <c r="BA38" s="1138"/>
      <c r="BB38" s="1138"/>
      <c r="BC38" s="1138"/>
      <c r="BD38" s="1138"/>
      <c r="BE38" s="1128"/>
      <c r="BF38" s="1128"/>
      <c r="BG38" s="1128"/>
      <c r="BH38" s="1128"/>
      <c r="BI38" s="1129"/>
      <c r="BJ38" s="253"/>
      <c r="BK38" s="253"/>
      <c r="BL38" s="253"/>
      <c r="BM38" s="253"/>
      <c r="BN38" s="253"/>
      <c r="BO38" s="266"/>
      <c r="BP38" s="266"/>
      <c r="BQ38" s="263">
        <v>32</v>
      </c>
      <c r="BR38" s="264"/>
      <c r="BS38" s="1110"/>
      <c r="BT38" s="1111"/>
      <c r="BU38" s="1111"/>
      <c r="BV38" s="1111"/>
      <c r="BW38" s="1111"/>
      <c r="BX38" s="1111"/>
      <c r="BY38" s="1111"/>
      <c r="BZ38" s="1111"/>
      <c r="CA38" s="1111"/>
      <c r="CB38" s="1111"/>
      <c r="CC38" s="1111"/>
      <c r="CD38" s="1111"/>
      <c r="CE38" s="1111"/>
      <c r="CF38" s="1111"/>
      <c r="CG38" s="1112"/>
      <c r="CH38" s="1085"/>
      <c r="CI38" s="1086"/>
      <c r="CJ38" s="1086"/>
      <c r="CK38" s="1086"/>
      <c r="CL38" s="1087"/>
      <c r="CM38" s="1085"/>
      <c r="CN38" s="1086"/>
      <c r="CO38" s="1086"/>
      <c r="CP38" s="1086"/>
      <c r="CQ38" s="1087"/>
      <c r="CR38" s="1085"/>
      <c r="CS38" s="1086"/>
      <c r="CT38" s="1086"/>
      <c r="CU38" s="1086"/>
      <c r="CV38" s="1087"/>
      <c r="CW38" s="1085"/>
      <c r="CX38" s="1086"/>
      <c r="CY38" s="1086"/>
      <c r="CZ38" s="1086"/>
      <c r="DA38" s="1087"/>
      <c r="DB38" s="1085"/>
      <c r="DC38" s="1086"/>
      <c r="DD38" s="1086"/>
      <c r="DE38" s="1086"/>
      <c r="DF38" s="1087"/>
      <c r="DG38" s="1085"/>
      <c r="DH38" s="1086"/>
      <c r="DI38" s="1086"/>
      <c r="DJ38" s="1086"/>
      <c r="DK38" s="1087"/>
      <c r="DL38" s="1085"/>
      <c r="DM38" s="1086"/>
      <c r="DN38" s="1086"/>
      <c r="DO38" s="1086"/>
      <c r="DP38" s="1087"/>
      <c r="DQ38" s="1085"/>
      <c r="DR38" s="1086"/>
      <c r="DS38" s="1086"/>
      <c r="DT38" s="1086"/>
      <c r="DU38" s="1087"/>
      <c r="DV38" s="1088"/>
      <c r="DW38" s="1089"/>
      <c r="DX38" s="1089"/>
      <c r="DY38" s="1089"/>
      <c r="DZ38" s="1090"/>
      <c r="EA38" s="247"/>
    </row>
    <row r="39" spans="1:131" s="248" customFormat="1" ht="26.25" customHeight="1" x14ac:dyDescent="0.15">
      <c r="A39" s="267">
        <v>12</v>
      </c>
      <c r="B39" s="1133"/>
      <c r="C39" s="1134"/>
      <c r="D39" s="1134"/>
      <c r="E39" s="1134"/>
      <c r="F39" s="1134"/>
      <c r="G39" s="1134"/>
      <c r="H39" s="1134"/>
      <c r="I39" s="1134"/>
      <c r="J39" s="1134"/>
      <c r="K39" s="1134"/>
      <c r="L39" s="1134"/>
      <c r="M39" s="1134"/>
      <c r="N39" s="1134"/>
      <c r="O39" s="1134"/>
      <c r="P39" s="1135"/>
      <c r="Q39" s="1139"/>
      <c r="R39" s="1140"/>
      <c r="S39" s="1140"/>
      <c r="T39" s="1140"/>
      <c r="U39" s="1140"/>
      <c r="V39" s="1140"/>
      <c r="W39" s="1140"/>
      <c r="X39" s="1140"/>
      <c r="Y39" s="1140"/>
      <c r="Z39" s="1140"/>
      <c r="AA39" s="1140"/>
      <c r="AB39" s="1140"/>
      <c r="AC39" s="1140"/>
      <c r="AD39" s="1140"/>
      <c r="AE39" s="1141"/>
      <c r="AF39" s="1115"/>
      <c r="AG39" s="1116"/>
      <c r="AH39" s="1116"/>
      <c r="AI39" s="1116"/>
      <c r="AJ39" s="1117"/>
      <c r="AK39" s="1073"/>
      <c r="AL39" s="1064"/>
      <c r="AM39" s="1064"/>
      <c r="AN39" s="1064"/>
      <c r="AO39" s="1064"/>
      <c r="AP39" s="1064"/>
      <c r="AQ39" s="1064"/>
      <c r="AR39" s="1064"/>
      <c r="AS39" s="1064"/>
      <c r="AT39" s="1064"/>
      <c r="AU39" s="1064"/>
      <c r="AV39" s="1064"/>
      <c r="AW39" s="1064"/>
      <c r="AX39" s="1064"/>
      <c r="AY39" s="1064"/>
      <c r="AZ39" s="1138"/>
      <c r="BA39" s="1138"/>
      <c r="BB39" s="1138"/>
      <c r="BC39" s="1138"/>
      <c r="BD39" s="1138"/>
      <c r="BE39" s="1128"/>
      <c r="BF39" s="1128"/>
      <c r="BG39" s="1128"/>
      <c r="BH39" s="1128"/>
      <c r="BI39" s="1129"/>
      <c r="BJ39" s="253"/>
      <c r="BK39" s="253"/>
      <c r="BL39" s="253"/>
      <c r="BM39" s="253"/>
      <c r="BN39" s="253"/>
      <c r="BO39" s="266"/>
      <c r="BP39" s="266"/>
      <c r="BQ39" s="263">
        <v>33</v>
      </c>
      <c r="BR39" s="264"/>
      <c r="BS39" s="1110"/>
      <c r="BT39" s="1111"/>
      <c r="BU39" s="1111"/>
      <c r="BV39" s="1111"/>
      <c r="BW39" s="1111"/>
      <c r="BX39" s="1111"/>
      <c r="BY39" s="1111"/>
      <c r="BZ39" s="1111"/>
      <c r="CA39" s="1111"/>
      <c r="CB39" s="1111"/>
      <c r="CC39" s="1111"/>
      <c r="CD39" s="1111"/>
      <c r="CE39" s="1111"/>
      <c r="CF39" s="1111"/>
      <c r="CG39" s="1112"/>
      <c r="CH39" s="1085"/>
      <c r="CI39" s="1086"/>
      <c r="CJ39" s="1086"/>
      <c r="CK39" s="1086"/>
      <c r="CL39" s="1087"/>
      <c r="CM39" s="1085"/>
      <c r="CN39" s="1086"/>
      <c r="CO39" s="1086"/>
      <c r="CP39" s="1086"/>
      <c r="CQ39" s="1087"/>
      <c r="CR39" s="1085"/>
      <c r="CS39" s="1086"/>
      <c r="CT39" s="1086"/>
      <c r="CU39" s="1086"/>
      <c r="CV39" s="1087"/>
      <c r="CW39" s="1085"/>
      <c r="CX39" s="1086"/>
      <c r="CY39" s="1086"/>
      <c r="CZ39" s="1086"/>
      <c r="DA39" s="1087"/>
      <c r="DB39" s="1085"/>
      <c r="DC39" s="1086"/>
      <c r="DD39" s="1086"/>
      <c r="DE39" s="1086"/>
      <c r="DF39" s="1087"/>
      <c r="DG39" s="1085"/>
      <c r="DH39" s="1086"/>
      <c r="DI39" s="1086"/>
      <c r="DJ39" s="1086"/>
      <c r="DK39" s="1087"/>
      <c r="DL39" s="1085"/>
      <c r="DM39" s="1086"/>
      <c r="DN39" s="1086"/>
      <c r="DO39" s="1086"/>
      <c r="DP39" s="1087"/>
      <c r="DQ39" s="1085"/>
      <c r="DR39" s="1086"/>
      <c r="DS39" s="1086"/>
      <c r="DT39" s="1086"/>
      <c r="DU39" s="1087"/>
      <c r="DV39" s="1088"/>
      <c r="DW39" s="1089"/>
      <c r="DX39" s="1089"/>
      <c r="DY39" s="1089"/>
      <c r="DZ39" s="1090"/>
      <c r="EA39" s="247"/>
    </row>
    <row r="40" spans="1:131" s="248" customFormat="1" ht="26.25" customHeight="1" x14ac:dyDescent="0.15">
      <c r="A40" s="262">
        <v>13</v>
      </c>
      <c r="B40" s="1133"/>
      <c r="C40" s="1134"/>
      <c r="D40" s="1134"/>
      <c r="E40" s="1134"/>
      <c r="F40" s="1134"/>
      <c r="G40" s="1134"/>
      <c r="H40" s="1134"/>
      <c r="I40" s="1134"/>
      <c r="J40" s="1134"/>
      <c r="K40" s="1134"/>
      <c r="L40" s="1134"/>
      <c r="M40" s="1134"/>
      <c r="N40" s="1134"/>
      <c r="O40" s="1134"/>
      <c r="P40" s="1135"/>
      <c r="Q40" s="1139"/>
      <c r="R40" s="1140"/>
      <c r="S40" s="1140"/>
      <c r="T40" s="1140"/>
      <c r="U40" s="1140"/>
      <c r="V40" s="1140"/>
      <c r="W40" s="1140"/>
      <c r="X40" s="1140"/>
      <c r="Y40" s="1140"/>
      <c r="Z40" s="1140"/>
      <c r="AA40" s="1140"/>
      <c r="AB40" s="1140"/>
      <c r="AC40" s="1140"/>
      <c r="AD40" s="1140"/>
      <c r="AE40" s="1141"/>
      <c r="AF40" s="1115"/>
      <c r="AG40" s="1116"/>
      <c r="AH40" s="1116"/>
      <c r="AI40" s="1116"/>
      <c r="AJ40" s="1117"/>
      <c r="AK40" s="1073"/>
      <c r="AL40" s="1064"/>
      <c r="AM40" s="1064"/>
      <c r="AN40" s="1064"/>
      <c r="AO40" s="1064"/>
      <c r="AP40" s="1064"/>
      <c r="AQ40" s="1064"/>
      <c r="AR40" s="1064"/>
      <c r="AS40" s="1064"/>
      <c r="AT40" s="1064"/>
      <c r="AU40" s="1064"/>
      <c r="AV40" s="1064"/>
      <c r="AW40" s="1064"/>
      <c r="AX40" s="1064"/>
      <c r="AY40" s="1064"/>
      <c r="AZ40" s="1138"/>
      <c r="BA40" s="1138"/>
      <c r="BB40" s="1138"/>
      <c r="BC40" s="1138"/>
      <c r="BD40" s="1138"/>
      <c r="BE40" s="1128"/>
      <c r="BF40" s="1128"/>
      <c r="BG40" s="1128"/>
      <c r="BH40" s="1128"/>
      <c r="BI40" s="1129"/>
      <c r="BJ40" s="253"/>
      <c r="BK40" s="253"/>
      <c r="BL40" s="253"/>
      <c r="BM40" s="253"/>
      <c r="BN40" s="253"/>
      <c r="BO40" s="266"/>
      <c r="BP40" s="266"/>
      <c r="BQ40" s="263">
        <v>34</v>
      </c>
      <c r="BR40" s="264"/>
      <c r="BS40" s="1110"/>
      <c r="BT40" s="1111"/>
      <c r="BU40" s="1111"/>
      <c r="BV40" s="1111"/>
      <c r="BW40" s="1111"/>
      <c r="BX40" s="1111"/>
      <c r="BY40" s="1111"/>
      <c r="BZ40" s="1111"/>
      <c r="CA40" s="1111"/>
      <c r="CB40" s="1111"/>
      <c r="CC40" s="1111"/>
      <c r="CD40" s="1111"/>
      <c r="CE40" s="1111"/>
      <c r="CF40" s="1111"/>
      <c r="CG40" s="1112"/>
      <c r="CH40" s="1085"/>
      <c r="CI40" s="1086"/>
      <c r="CJ40" s="1086"/>
      <c r="CK40" s="1086"/>
      <c r="CL40" s="1087"/>
      <c r="CM40" s="1085"/>
      <c r="CN40" s="1086"/>
      <c r="CO40" s="1086"/>
      <c r="CP40" s="1086"/>
      <c r="CQ40" s="1087"/>
      <c r="CR40" s="1085"/>
      <c r="CS40" s="1086"/>
      <c r="CT40" s="1086"/>
      <c r="CU40" s="1086"/>
      <c r="CV40" s="1087"/>
      <c r="CW40" s="1085"/>
      <c r="CX40" s="1086"/>
      <c r="CY40" s="1086"/>
      <c r="CZ40" s="1086"/>
      <c r="DA40" s="1087"/>
      <c r="DB40" s="1085"/>
      <c r="DC40" s="1086"/>
      <c r="DD40" s="1086"/>
      <c r="DE40" s="1086"/>
      <c r="DF40" s="1087"/>
      <c r="DG40" s="1085"/>
      <c r="DH40" s="1086"/>
      <c r="DI40" s="1086"/>
      <c r="DJ40" s="1086"/>
      <c r="DK40" s="1087"/>
      <c r="DL40" s="1085"/>
      <c r="DM40" s="1086"/>
      <c r="DN40" s="1086"/>
      <c r="DO40" s="1086"/>
      <c r="DP40" s="1087"/>
      <c r="DQ40" s="1085"/>
      <c r="DR40" s="1086"/>
      <c r="DS40" s="1086"/>
      <c r="DT40" s="1086"/>
      <c r="DU40" s="1087"/>
      <c r="DV40" s="1088"/>
      <c r="DW40" s="1089"/>
      <c r="DX40" s="1089"/>
      <c r="DY40" s="1089"/>
      <c r="DZ40" s="1090"/>
      <c r="EA40" s="247"/>
    </row>
    <row r="41" spans="1:131" s="248" customFormat="1" ht="26.25" customHeight="1" x14ac:dyDescent="0.15">
      <c r="A41" s="262">
        <v>14</v>
      </c>
      <c r="B41" s="1133"/>
      <c r="C41" s="1134"/>
      <c r="D41" s="1134"/>
      <c r="E41" s="1134"/>
      <c r="F41" s="1134"/>
      <c r="G41" s="1134"/>
      <c r="H41" s="1134"/>
      <c r="I41" s="1134"/>
      <c r="J41" s="1134"/>
      <c r="K41" s="1134"/>
      <c r="L41" s="1134"/>
      <c r="M41" s="1134"/>
      <c r="N41" s="1134"/>
      <c r="O41" s="1134"/>
      <c r="P41" s="1135"/>
      <c r="Q41" s="1139"/>
      <c r="R41" s="1140"/>
      <c r="S41" s="1140"/>
      <c r="T41" s="1140"/>
      <c r="U41" s="1140"/>
      <c r="V41" s="1140"/>
      <c r="W41" s="1140"/>
      <c r="X41" s="1140"/>
      <c r="Y41" s="1140"/>
      <c r="Z41" s="1140"/>
      <c r="AA41" s="1140"/>
      <c r="AB41" s="1140"/>
      <c r="AC41" s="1140"/>
      <c r="AD41" s="1140"/>
      <c r="AE41" s="1141"/>
      <c r="AF41" s="1115"/>
      <c r="AG41" s="1116"/>
      <c r="AH41" s="1116"/>
      <c r="AI41" s="1116"/>
      <c r="AJ41" s="1117"/>
      <c r="AK41" s="1073"/>
      <c r="AL41" s="1064"/>
      <c r="AM41" s="1064"/>
      <c r="AN41" s="1064"/>
      <c r="AO41" s="1064"/>
      <c r="AP41" s="1064"/>
      <c r="AQ41" s="1064"/>
      <c r="AR41" s="1064"/>
      <c r="AS41" s="1064"/>
      <c r="AT41" s="1064"/>
      <c r="AU41" s="1064"/>
      <c r="AV41" s="1064"/>
      <c r="AW41" s="1064"/>
      <c r="AX41" s="1064"/>
      <c r="AY41" s="1064"/>
      <c r="AZ41" s="1138"/>
      <c r="BA41" s="1138"/>
      <c r="BB41" s="1138"/>
      <c r="BC41" s="1138"/>
      <c r="BD41" s="1138"/>
      <c r="BE41" s="1128"/>
      <c r="BF41" s="1128"/>
      <c r="BG41" s="1128"/>
      <c r="BH41" s="1128"/>
      <c r="BI41" s="1129"/>
      <c r="BJ41" s="253"/>
      <c r="BK41" s="253"/>
      <c r="BL41" s="253"/>
      <c r="BM41" s="253"/>
      <c r="BN41" s="253"/>
      <c r="BO41" s="266"/>
      <c r="BP41" s="266"/>
      <c r="BQ41" s="263">
        <v>35</v>
      </c>
      <c r="BR41" s="264"/>
      <c r="BS41" s="1110"/>
      <c r="BT41" s="1111"/>
      <c r="BU41" s="1111"/>
      <c r="BV41" s="1111"/>
      <c r="BW41" s="1111"/>
      <c r="BX41" s="1111"/>
      <c r="BY41" s="1111"/>
      <c r="BZ41" s="1111"/>
      <c r="CA41" s="1111"/>
      <c r="CB41" s="1111"/>
      <c r="CC41" s="1111"/>
      <c r="CD41" s="1111"/>
      <c r="CE41" s="1111"/>
      <c r="CF41" s="1111"/>
      <c r="CG41" s="1112"/>
      <c r="CH41" s="1085"/>
      <c r="CI41" s="1086"/>
      <c r="CJ41" s="1086"/>
      <c r="CK41" s="1086"/>
      <c r="CL41" s="1087"/>
      <c r="CM41" s="1085"/>
      <c r="CN41" s="1086"/>
      <c r="CO41" s="1086"/>
      <c r="CP41" s="1086"/>
      <c r="CQ41" s="1087"/>
      <c r="CR41" s="1085"/>
      <c r="CS41" s="1086"/>
      <c r="CT41" s="1086"/>
      <c r="CU41" s="1086"/>
      <c r="CV41" s="1087"/>
      <c r="CW41" s="1085"/>
      <c r="CX41" s="1086"/>
      <c r="CY41" s="1086"/>
      <c r="CZ41" s="1086"/>
      <c r="DA41" s="1087"/>
      <c r="DB41" s="1085"/>
      <c r="DC41" s="1086"/>
      <c r="DD41" s="1086"/>
      <c r="DE41" s="1086"/>
      <c r="DF41" s="1087"/>
      <c r="DG41" s="1085"/>
      <c r="DH41" s="1086"/>
      <c r="DI41" s="1086"/>
      <c r="DJ41" s="1086"/>
      <c r="DK41" s="1087"/>
      <c r="DL41" s="1085"/>
      <c r="DM41" s="1086"/>
      <c r="DN41" s="1086"/>
      <c r="DO41" s="1086"/>
      <c r="DP41" s="1087"/>
      <c r="DQ41" s="1085"/>
      <c r="DR41" s="1086"/>
      <c r="DS41" s="1086"/>
      <c r="DT41" s="1086"/>
      <c r="DU41" s="1087"/>
      <c r="DV41" s="1088"/>
      <c r="DW41" s="1089"/>
      <c r="DX41" s="1089"/>
      <c r="DY41" s="1089"/>
      <c r="DZ41" s="1090"/>
      <c r="EA41" s="247"/>
    </row>
    <row r="42" spans="1:131" s="248" customFormat="1" ht="26.25" customHeight="1" x14ac:dyDescent="0.15">
      <c r="A42" s="262">
        <v>15</v>
      </c>
      <c r="B42" s="1133"/>
      <c r="C42" s="1134"/>
      <c r="D42" s="1134"/>
      <c r="E42" s="1134"/>
      <c r="F42" s="1134"/>
      <c r="G42" s="1134"/>
      <c r="H42" s="1134"/>
      <c r="I42" s="1134"/>
      <c r="J42" s="1134"/>
      <c r="K42" s="1134"/>
      <c r="L42" s="1134"/>
      <c r="M42" s="1134"/>
      <c r="N42" s="1134"/>
      <c r="O42" s="1134"/>
      <c r="P42" s="1135"/>
      <c r="Q42" s="1139"/>
      <c r="R42" s="1140"/>
      <c r="S42" s="1140"/>
      <c r="T42" s="1140"/>
      <c r="U42" s="1140"/>
      <c r="V42" s="1140"/>
      <c r="W42" s="1140"/>
      <c r="X42" s="1140"/>
      <c r="Y42" s="1140"/>
      <c r="Z42" s="1140"/>
      <c r="AA42" s="1140"/>
      <c r="AB42" s="1140"/>
      <c r="AC42" s="1140"/>
      <c r="AD42" s="1140"/>
      <c r="AE42" s="1141"/>
      <c r="AF42" s="1115"/>
      <c r="AG42" s="1116"/>
      <c r="AH42" s="1116"/>
      <c r="AI42" s="1116"/>
      <c r="AJ42" s="1117"/>
      <c r="AK42" s="1073"/>
      <c r="AL42" s="1064"/>
      <c r="AM42" s="1064"/>
      <c r="AN42" s="1064"/>
      <c r="AO42" s="1064"/>
      <c r="AP42" s="1064"/>
      <c r="AQ42" s="1064"/>
      <c r="AR42" s="1064"/>
      <c r="AS42" s="1064"/>
      <c r="AT42" s="1064"/>
      <c r="AU42" s="1064"/>
      <c r="AV42" s="1064"/>
      <c r="AW42" s="1064"/>
      <c r="AX42" s="1064"/>
      <c r="AY42" s="1064"/>
      <c r="AZ42" s="1138"/>
      <c r="BA42" s="1138"/>
      <c r="BB42" s="1138"/>
      <c r="BC42" s="1138"/>
      <c r="BD42" s="1138"/>
      <c r="BE42" s="1128"/>
      <c r="BF42" s="1128"/>
      <c r="BG42" s="1128"/>
      <c r="BH42" s="1128"/>
      <c r="BI42" s="1129"/>
      <c r="BJ42" s="253"/>
      <c r="BK42" s="253"/>
      <c r="BL42" s="253"/>
      <c r="BM42" s="253"/>
      <c r="BN42" s="253"/>
      <c r="BO42" s="266"/>
      <c r="BP42" s="266"/>
      <c r="BQ42" s="263">
        <v>36</v>
      </c>
      <c r="BR42" s="264"/>
      <c r="BS42" s="1110"/>
      <c r="BT42" s="1111"/>
      <c r="BU42" s="1111"/>
      <c r="BV42" s="1111"/>
      <c r="BW42" s="1111"/>
      <c r="BX42" s="1111"/>
      <c r="BY42" s="1111"/>
      <c r="BZ42" s="1111"/>
      <c r="CA42" s="1111"/>
      <c r="CB42" s="1111"/>
      <c r="CC42" s="1111"/>
      <c r="CD42" s="1111"/>
      <c r="CE42" s="1111"/>
      <c r="CF42" s="1111"/>
      <c r="CG42" s="1112"/>
      <c r="CH42" s="1085"/>
      <c r="CI42" s="1086"/>
      <c r="CJ42" s="1086"/>
      <c r="CK42" s="1086"/>
      <c r="CL42" s="1087"/>
      <c r="CM42" s="1085"/>
      <c r="CN42" s="1086"/>
      <c r="CO42" s="1086"/>
      <c r="CP42" s="1086"/>
      <c r="CQ42" s="1087"/>
      <c r="CR42" s="1085"/>
      <c r="CS42" s="1086"/>
      <c r="CT42" s="1086"/>
      <c r="CU42" s="1086"/>
      <c r="CV42" s="1087"/>
      <c r="CW42" s="1085"/>
      <c r="CX42" s="1086"/>
      <c r="CY42" s="1086"/>
      <c r="CZ42" s="1086"/>
      <c r="DA42" s="1087"/>
      <c r="DB42" s="1085"/>
      <c r="DC42" s="1086"/>
      <c r="DD42" s="1086"/>
      <c r="DE42" s="1086"/>
      <c r="DF42" s="1087"/>
      <c r="DG42" s="1085"/>
      <c r="DH42" s="1086"/>
      <c r="DI42" s="1086"/>
      <c r="DJ42" s="1086"/>
      <c r="DK42" s="1087"/>
      <c r="DL42" s="1085"/>
      <c r="DM42" s="1086"/>
      <c r="DN42" s="1086"/>
      <c r="DO42" s="1086"/>
      <c r="DP42" s="1087"/>
      <c r="DQ42" s="1085"/>
      <c r="DR42" s="1086"/>
      <c r="DS42" s="1086"/>
      <c r="DT42" s="1086"/>
      <c r="DU42" s="1087"/>
      <c r="DV42" s="1088"/>
      <c r="DW42" s="1089"/>
      <c r="DX42" s="1089"/>
      <c r="DY42" s="1089"/>
      <c r="DZ42" s="1090"/>
      <c r="EA42" s="247"/>
    </row>
    <row r="43" spans="1:131" s="248" customFormat="1" ht="26.25" customHeight="1" x14ac:dyDescent="0.15">
      <c r="A43" s="262">
        <v>16</v>
      </c>
      <c r="B43" s="1133"/>
      <c r="C43" s="1134"/>
      <c r="D43" s="1134"/>
      <c r="E43" s="1134"/>
      <c r="F43" s="1134"/>
      <c r="G43" s="1134"/>
      <c r="H43" s="1134"/>
      <c r="I43" s="1134"/>
      <c r="J43" s="1134"/>
      <c r="K43" s="1134"/>
      <c r="L43" s="1134"/>
      <c r="M43" s="1134"/>
      <c r="N43" s="1134"/>
      <c r="O43" s="1134"/>
      <c r="P43" s="1135"/>
      <c r="Q43" s="1139"/>
      <c r="R43" s="1140"/>
      <c r="S43" s="1140"/>
      <c r="T43" s="1140"/>
      <c r="U43" s="1140"/>
      <c r="V43" s="1140"/>
      <c r="W43" s="1140"/>
      <c r="X43" s="1140"/>
      <c r="Y43" s="1140"/>
      <c r="Z43" s="1140"/>
      <c r="AA43" s="1140"/>
      <c r="AB43" s="1140"/>
      <c r="AC43" s="1140"/>
      <c r="AD43" s="1140"/>
      <c r="AE43" s="1141"/>
      <c r="AF43" s="1115"/>
      <c r="AG43" s="1116"/>
      <c r="AH43" s="1116"/>
      <c r="AI43" s="1116"/>
      <c r="AJ43" s="1117"/>
      <c r="AK43" s="1073"/>
      <c r="AL43" s="1064"/>
      <c r="AM43" s="1064"/>
      <c r="AN43" s="1064"/>
      <c r="AO43" s="1064"/>
      <c r="AP43" s="1064"/>
      <c r="AQ43" s="1064"/>
      <c r="AR43" s="1064"/>
      <c r="AS43" s="1064"/>
      <c r="AT43" s="1064"/>
      <c r="AU43" s="1064"/>
      <c r="AV43" s="1064"/>
      <c r="AW43" s="1064"/>
      <c r="AX43" s="1064"/>
      <c r="AY43" s="1064"/>
      <c r="AZ43" s="1138"/>
      <c r="BA43" s="1138"/>
      <c r="BB43" s="1138"/>
      <c r="BC43" s="1138"/>
      <c r="BD43" s="1138"/>
      <c r="BE43" s="1128"/>
      <c r="BF43" s="1128"/>
      <c r="BG43" s="1128"/>
      <c r="BH43" s="1128"/>
      <c r="BI43" s="1129"/>
      <c r="BJ43" s="253"/>
      <c r="BK43" s="253"/>
      <c r="BL43" s="253"/>
      <c r="BM43" s="253"/>
      <c r="BN43" s="253"/>
      <c r="BO43" s="266"/>
      <c r="BP43" s="266"/>
      <c r="BQ43" s="263">
        <v>37</v>
      </c>
      <c r="BR43" s="264"/>
      <c r="BS43" s="1110"/>
      <c r="BT43" s="1111"/>
      <c r="BU43" s="1111"/>
      <c r="BV43" s="1111"/>
      <c r="BW43" s="1111"/>
      <c r="BX43" s="1111"/>
      <c r="BY43" s="1111"/>
      <c r="BZ43" s="1111"/>
      <c r="CA43" s="1111"/>
      <c r="CB43" s="1111"/>
      <c r="CC43" s="1111"/>
      <c r="CD43" s="1111"/>
      <c r="CE43" s="1111"/>
      <c r="CF43" s="1111"/>
      <c r="CG43" s="1112"/>
      <c r="CH43" s="1085"/>
      <c r="CI43" s="1086"/>
      <c r="CJ43" s="1086"/>
      <c r="CK43" s="1086"/>
      <c r="CL43" s="1087"/>
      <c r="CM43" s="1085"/>
      <c r="CN43" s="1086"/>
      <c r="CO43" s="1086"/>
      <c r="CP43" s="1086"/>
      <c r="CQ43" s="1087"/>
      <c r="CR43" s="1085"/>
      <c r="CS43" s="1086"/>
      <c r="CT43" s="1086"/>
      <c r="CU43" s="1086"/>
      <c r="CV43" s="1087"/>
      <c r="CW43" s="1085"/>
      <c r="CX43" s="1086"/>
      <c r="CY43" s="1086"/>
      <c r="CZ43" s="1086"/>
      <c r="DA43" s="1087"/>
      <c r="DB43" s="1085"/>
      <c r="DC43" s="1086"/>
      <c r="DD43" s="1086"/>
      <c r="DE43" s="1086"/>
      <c r="DF43" s="1087"/>
      <c r="DG43" s="1085"/>
      <c r="DH43" s="1086"/>
      <c r="DI43" s="1086"/>
      <c r="DJ43" s="1086"/>
      <c r="DK43" s="1087"/>
      <c r="DL43" s="1085"/>
      <c r="DM43" s="1086"/>
      <c r="DN43" s="1086"/>
      <c r="DO43" s="1086"/>
      <c r="DP43" s="1087"/>
      <c r="DQ43" s="1085"/>
      <c r="DR43" s="1086"/>
      <c r="DS43" s="1086"/>
      <c r="DT43" s="1086"/>
      <c r="DU43" s="1087"/>
      <c r="DV43" s="1088"/>
      <c r="DW43" s="1089"/>
      <c r="DX43" s="1089"/>
      <c r="DY43" s="1089"/>
      <c r="DZ43" s="1090"/>
      <c r="EA43" s="247"/>
    </row>
    <row r="44" spans="1:131" s="248" customFormat="1" ht="26.25" customHeight="1" x14ac:dyDescent="0.15">
      <c r="A44" s="262">
        <v>17</v>
      </c>
      <c r="B44" s="1133"/>
      <c r="C44" s="1134"/>
      <c r="D44" s="1134"/>
      <c r="E44" s="1134"/>
      <c r="F44" s="1134"/>
      <c r="G44" s="1134"/>
      <c r="H44" s="1134"/>
      <c r="I44" s="1134"/>
      <c r="J44" s="1134"/>
      <c r="K44" s="1134"/>
      <c r="L44" s="1134"/>
      <c r="M44" s="1134"/>
      <c r="N44" s="1134"/>
      <c r="O44" s="1134"/>
      <c r="P44" s="1135"/>
      <c r="Q44" s="1139"/>
      <c r="R44" s="1140"/>
      <c r="S44" s="1140"/>
      <c r="T44" s="1140"/>
      <c r="U44" s="1140"/>
      <c r="V44" s="1140"/>
      <c r="W44" s="1140"/>
      <c r="X44" s="1140"/>
      <c r="Y44" s="1140"/>
      <c r="Z44" s="1140"/>
      <c r="AA44" s="1140"/>
      <c r="AB44" s="1140"/>
      <c r="AC44" s="1140"/>
      <c r="AD44" s="1140"/>
      <c r="AE44" s="1141"/>
      <c r="AF44" s="1115"/>
      <c r="AG44" s="1116"/>
      <c r="AH44" s="1116"/>
      <c r="AI44" s="1116"/>
      <c r="AJ44" s="1117"/>
      <c r="AK44" s="1073"/>
      <c r="AL44" s="1064"/>
      <c r="AM44" s="1064"/>
      <c r="AN44" s="1064"/>
      <c r="AO44" s="1064"/>
      <c r="AP44" s="1064"/>
      <c r="AQ44" s="1064"/>
      <c r="AR44" s="1064"/>
      <c r="AS44" s="1064"/>
      <c r="AT44" s="1064"/>
      <c r="AU44" s="1064"/>
      <c r="AV44" s="1064"/>
      <c r="AW44" s="1064"/>
      <c r="AX44" s="1064"/>
      <c r="AY44" s="1064"/>
      <c r="AZ44" s="1138"/>
      <c r="BA44" s="1138"/>
      <c r="BB44" s="1138"/>
      <c r="BC44" s="1138"/>
      <c r="BD44" s="1138"/>
      <c r="BE44" s="1128"/>
      <c r="BF44" s="1128"/>
      <c r="BG44" s="1128"/>
      <c r="BH44" s="1128"/>
      <c r="BI44" s="1129"/>
      <c r="BJ44" s="253"/>
      <c r="BK44" s="253"/>
      <c r="BL44" s="253"/>
      <c r="BM44" s="253"/>
      <c r="BN44" s="253"/>
      <c r="BO44" s="266"/>
      <c r="BP44" s="266"/>
      <c r="BQ44" s="263">
        <v>38</v>
      </c>
      <c r="BR44" s="264"/>
      <c r="BS44" s="1110"/>
      <c r="BT44" s="1111"/>
      <c r="BU44" s="1111"/>
      <c r="BV44" s="1111"/>
      <c r="BW44" s="1111"/>
      <c r="BX44" s="1111"/>
      <c r="BY44" s="1111"/>
      <c r="BZ44" s="1111"/>
      <c r="CA44" s="1111"/>
      <c r="CB44" s="1111"/>
      <c r="CC44" s="1111"/>
      <c r="CD44" s="1111"/>
      <c r="CE44" s="1111"/>
      <c r="CF44" s="1111"/>
      <c r="CG44" s="1112"/>
      <c r="CH44" s="1085"/>
      <c r="CI44" s="1086"/>
      <c r="CJ44" s="1086"/>
      <c r="CK44" s="1086"/>
      <c r="CL44" s="1087"/>
      <c r="CM44" s="1085"/>
      <c r="CN44" s="1086"/>
      <c r="CO44" s="1086"/>
      <c r="CP44" s="1086"/>
      <c r="CQ44" s="1087"/>
      <c r="CR44" s="1085"/>
      <c r="CS44" s="1086"/>
      <c r="CT44" s="1086"/>
      <c r="CU44" s="1086"/>
      <c r="CV44" s="1087"/>
      <c r="CW44" s="1085"/>
      <c r="CX44" s="1086"/>
      <c r="CY44" s="1086"/>
      <c r="CZ44" s="1086"/>
      <c r="DA44" s="1087"/>
      <c r="DB44" s="1085"/>
      <c r="DC44" s="1086"/>
      <c r="DD44" s="1086"/>
      <c r="DE44" s="1086"/>
      <c r="DF44" s="1087"/>
      <c r="DG44" s="1085"/>
      <c r="DH44" s="1086"/>
      <c r="DI44" s="1086"/>
      <c r="DJ44" s="1086"/>
      <c r="DK44" s="1087"/>
      <c r="DL44" s="1085"/>
      <c r="DM44" s="1086"/>
      <c r="DN44" s="1086"/>
      <c r="DO44" s="1086"/>
      <c r="DP44" s="1087"/>
      <c r="DQ44" s="1085"/>
      <c r="DR44" s="1086"/>
      <c r="DS44" s="1086"/>
      <c r="DT44" s="1086"/>
      <c r="DU44" s="1087"/>
      <c r="DV44" s="1088"/>
      <c r="DW44" s="1089"/>
      <c r="DX44" s="1089"/>
      <c r="DY44" s="1089"/>
      <c r="DZ44" s="1090"/>
      <c r="EA44" s="247"/>
    </row>
    <row r="45" spans="1:131" s="248" customFormat="1" ht="26.25" customHeight="1" x14ac:dyDescent="0.15">
      <c r="A45" s="262">
        <v>18</v>
      </c>
      <c r="B45" s="1133"/>
      <c r="C45" s="1134"/>
      <c r="D45" s="1134"/>
      <c r="E45" s="1134"/>
      <c r="F45" s="1134"/>
      <c r="G45" s="1134"/>
      <c r="H45" s="1134"/>
      <c r="I45" s="1134"/>
      <c r="J45" s="1134"/>
      <c r="K45" s="1134"/>
      <c r="L45" s="1134"/>
      <c r="M45" s="1134"/>
      <c r="N45" s="1134"/>
      <c r="O45" s="1134"/>
      <c r="P45" s="1135"/>
      <c r="Q45" s="1139"/>
      <c r="R45" s="1140"/>
      <c r="S45" s="1140"/>
      <c r="T45" s="1140"/>
      <c r="U45" s="1140"/>
      <c r="V45" s="1140"/>
      <c r="W45" s="1140"/>
      <c r="X45" s="1140"/>
      <c r="Y45" s="1140"/>
      <c r="Z45" s="1140"/>
      <c r="AA45" s="1140"/>
      <c r="AB45" s="1140"/>
      <c r="AC45" s="1140"/>
      <c r="AD45" s="1140"/>
      <c r="AE45" s="1141"/>
      <c r="AF45" s="1115"/>
      <c r="AG45" s="1116"/>
      <c r="AH45" s="1116"/>
      <c r="AI45" s="1116"/>
      <c r="AJ45" s="1117"/>
      <c r="AK45" s="1073"/>
      <c r="AL45" s="1064"/>
      <c r="AM45" s="1064"/>
      <c r="AN45" s="1064"/>
      <c r="AO45" s="1064"/>
      <c r="AP45" s="1064"/>
      <c r="AQ45" s="1064"/>
      <c r="AR45" s="1064"/>
      <c r="AS45" s="1064"/>
      <c r="AT45" s="1064"/>
      <c r="AU45" s="1064"/>
      <c r="AV45" s="1064"/>
      <c r="AW45" s="1064"/>
      <c r="AX45" s="1064"/>
      <c r="AY45" s="1064"/>
      <c r="AZ45" s="1138"/>
      <c r="BA45" s="1138"/>
      <c r="BB45" s="1138"/>
      <c r="BC45" s="1138"/>
      <c r="BD45" s="1138"/>
      <c r="BE45" s="1128"/>
      <c r="BF45" s="1128"/>
      <c r="BG45" s="1128"/>
      <c r="BH45" s="1128"/>
      <c r="BI45" s="1129"/>
      <c r="BJ45" s="253"/>
      <c r="BK45" s="253"/>
      <c r="BL45" s="253"/>
      <c r="BM45" s="253"/>
      <c r="BN45" s="253"/>
      <c r="BO45" s="266"/>
      <c r="BP45" s="266"/>
      <c r="BQ45" s="263">
        <v>39</v>
      </c>
      <c r="BR45" s="264"/>
      <c r="BS45" s="1110"/>
      <c r="BT45" s="1111"/>
      <c r="BU45" s="1111"/>
      <c r="BV45" s="1111"/>
      <c r="BW45" s="1111"/>
      <c r="BX45" s="1111"/>
      <c r="BY45" s="1111"/>
      <c r="BZ45" s="1111"/>
      <c r="CA45" s="1111"/>
      <c r="CB45" s="1111"/>
      <c r="CC45" s="1111"/>
      <c r="CD45" s="1111"/>
      <c r="CE45" s="1111"/>
      <c r="CF45" s="1111"/>
      <c r="CG45" s="1112"/>
      <c r="CH45" s="1085"/>
      <c r="CI45" s="1086"/>
      <c r="CJ45" s="1086"/>
      <c r="CK45" s="1086"/>
      <c r="CL45" s="1087"/>
      <c r="CM45" s="1085"/>
      <c r="CN45" s="1086"/>
      <c r="CO45" s="1086"/>
      <c r="CP45" s="1086"/>
      <c r="CQ45" s="1087"/>
      <c r="CR45" s="1085"/>
      <c r="CS45" s="1086"/>
      <c r="CT45" s="1086"/>
      <c r="CU45" s="1086"/>
      <c r="CV45" s="1087"/>
      <c r="CW45" s="1085"/>
      <c r="CX45" s="1086"/>
      <c r="CY45" s="1086"/>
      <c r="CZ45" s="1086"/>
      <c r="DA45" s="1087"/>
      <c r="DB45" s="1085"/>
      <c r="DC45" s="1086"/>
      <c r="DD45" s="1086"/>
      <c r="DE45" s="1086"/>
      <c r="DF45" s="1087"/>
      <c r="DG45" s="1085"/>
      <c r="DH45" s="1086"/>
      <c r="DI45" s="1086"/>
      <c r="DJ45" s="1086"/>
      <c r="DK45" s="1087"/>
      <c r="DL45" s="1085"/>
      <c r="DM45" s="1086"/>
      <c r="DN45" s="1086"/>
      <c r="DO45" s="1086"/>
      <c r="DP45" s="1087"/>
      <c r="DQ45" s="1085"/>
      <c r="DR45" s="1086"/>
      <c r="DS45" s="1086"/>
      <c r="DT45" s="1086"/>
      <c r="DU45" s="1087"/>
      <c r="DV45" s="1088"/>
      <c r="DW45" s="1089"/>
      <c r="DX45" s="1089"/>
      <c r="DY45" s="1089"/>
      <c r="DZ45" s="1090"/>
      <c r="EA45" s="247"/>
    </row>
    <row r="46" spans="1:131" s="248" customFormat="1" ht="26.25" customHeight="1" x14ac:dyDescent="0.15">
      <c r="A46" s="262">
        <v>19</v>
      </c>
      <c r="B46" s="1133"/>
      <c r="C46" s="1134"/>
      <c r="D46" s="1134"/>
      <c r="E46" s="1134"/>
      <c r="F46" s="1134"/>
      <c r="G46" s="1134"/>
      <c r="H46" s="1134"/>
      <c r="I46" s="1134"/>
      <c r="J46" s="1134"/>
      <c r="K46" s="1134"/>
      <c r="L46" s="1134"/>
      <c r="M46" s="1134"/>
      <c r="N46" s="1134"/>
      <c r="O46" s="1134"/>
      <c r="P46" s="1135"/>
      <c r="Q46" s="1139"/>
      <c r="R46" s="1140"/>
      <c r="S46" s="1140"/>
      <c r="T46" s="1140"/>
      <c r="U46" s="1140"/>
      <c r="V46" s="1140"/>
      <c r="W46" s="1140"/>
      <c r="X46" s="1140"/>
      <c r="Y46" s="1140"/>
      <c r="Z46" s="1140"/>
      <c r="AA46" s="1140"/>
      <c r="AB46" s="1140"/>
      <c r="AC46" s="1140"/>
      <c r="AD46" s="1140"/>
      <c r="AE46" s="1141"/>
      <c r="AF46" s="1115"/>
      <c r="AG46" s="1116"/>
      <c r="AH46" s="1116"/>
      <c r="AI46" s="1116"/>
      <c r="AJ46" s="1117"/>
      <c r="AK46" s="1073"/>
      <c r="AL46" s="1064"/>
      <c r="AM46" s="1064"/>
      <c r="AN46" s="1064"/>
      <c r="AO46" s="1064"/>
      <c r="AP46" s="1064"/>
      <c r="AQ46" s="1064"/>
      <c r="AR46" s="1064"/>
      <c r="AS46" s="1064"/>
      <c r="AT46" s="1064"/>
      <c r="AU46" s="1064"/>
      <c r="AV46" s="1064"/>
      <c r="AW46" s="1064"/>
      <c r="AX46" s="1064"/>
      <c r="AY46" s="1064"/>
      <c r="AZ46" s="1138"/>
      <c r="BA46" s="1138"/>
      <c r="BB46" s="1138"/>
      <c r="BC46" s="1138"/>
      <c r="BD46" s="1138"/>
      <c r="BE46" s="1128"/>
      <c r="BF46" s="1128"/>
      <c r="BG46" s="1128"/>
      <c r="BH46" s="1128"/>
      <c r="BI46" s="1129"/>
      <c r="BJ46" s="253"/>
      <c r="BK46" s="253"/>
      <c r="BL46" s="253"/>
      <c r="BM46" s="253"/>
      <c r="BN46" s="253"/>
      <c r="BO46" s="266"/>
      <c r="BP46" s="266"/>
      <c r="BQ46" s="263">
        <v>40</v>
      </c>
      <c r="BR46" s="264"/>
      <c r="BS46" s="1110"/>
      <c r="BT46" s="1111"/>
      <c r="BU46" s="1111"/>
      <c r="BV46" s="1111"/>
      <c r="BW46" s="1111"/>
      <c r="BX46" s="1111"/>
      <c r="BY46" s="1111"/>
      <c r="BZ46" s="1111"/>
      <c r="CA46" s="1111"/>
      <c r="CB46" s="1111"/>
      <c r="CC46" s="1111"/>
      <c r="CD46" s="1111"/>
      <c r="CE46" s="1111"/>
      <c r="CF46" s="1111"/>
      <c r="CG46" s="1112"/>
      <c r="CH46" s="1085"/>
      <c r="CI46" s="1086"/>
      <c r="CJ46" s="1086"/>
      <c r="CK46" s="1086"/>
      <c r="CL46" s="1087"/>
      <c r="CM46" s="1085"/>
      <c r="CN46" s="1086"/>
      <c r="CO46" s="1086"/>
      <c r="CP46" s="1086"/>
      <c r="CQ46" s="1087"/>
      <c r="CR46" s="1085"/>
      <c r="CS46" s="1086"/>
      <c r="CT46" s="1086"/>
      <c r="CU46" s="1086"/>
      <c r="CV46" s="1087"/>
      <c r="CW46" s="1085"/>
      <c r="CX46" s="1086"/>
      <c r="CY46" s="1086"/>
      <c r="CZ46" s="1086"/>
      <c r="DA46" s="1087"/>
      <c r="DB46" s="1085"/>
      <c r="DC46" s="1086"/>
      <c r="DD46" s="1086"/>
      <c r="DE46" s="1086"/>
      <c r="DF46" s="1087"/>
      <c r="DG46" s="1085"/>
      <c r="DH46" s="1086"/>
      <c r="DI46" s="1086"/>
      <c r="DJ46" s="1086"/>
      <c r="DK46" s="1087"/>
      <c r="DL46" s="1085"/>
      <c r="DM46" s="1086"/>
      <c r="DN46" s="1086"/>
      <c r="DO46" s="1086"/>
      <c r="DP46" s="1087"/>
      <c r="DQ46" s="1085"/>
      <c r="DR46" s="1086"/>
      <c r="DS46" s="1086"/>
      <c r="DT46" s="1086"/>
      <c r="DU46" s="1087"/>
      <c r="DV46" s="1088"/>
      <c r="DW46" s="1089"/>
      <c r="DX46" s="1089"/>
      <c r="DY46" s="1089"/>
      <c r="DZ46" s="1090"/>
      <c r="EA46" s="247"/>
    </row>
    <row r="47" spans="1:131" s="248" customFormat="1" ht="26.25" customHeight="1" x14ac:dyDescent="0.15">
      <c r="A47" s="262">
        <v>20</v>
      </c>
      <c r="B47" s="1133"/>
      <c r="C47" s="1134"/>
      <c r="D47" s="1134"/>
      <c r="E47" s="1134"/>
      <c r="F47" s="1134"/>
      <c r="G47" s="1134"/>
      <c r="H47" s="1134"/>
      <c r="I47" s="1134"/>
      <c r="J47" s="1134"/>
      <c r="K47" s="1134"/>
      <c r="L47" s="1134"/>
      <c r="M47" s="1134"/>
      <c r="N47" s="1134"/>
      <c r="O47" s="1134"/>
      <c r="P47" s="1135"/>
      <c r="Q47" s="1139"/>
      <c r="R47" s="1140"/>
      <c r="S47" s="1140"/>
      <c r="T47" s="1140"/>
      <c r="U47" s="1140"/>
      <c r="V47" s="1140"/>
      <c r="W47" s="1140"/>
      <c r="X47" s="1140"/>
      <c r="Y47" s="1140"/>
      <c r="Z47" s="1140"/>
      <c r="AA47" s="1140"/>
      <c r="AB47" s="1140"/>
      <c r="AC47" s="1140"/>
      <c r="AD47" s="1140"/>
      <c r="AE47" s="1141"/>
      <c r="AF47" s="1115"/>
      <c r="AG47" s="1116"/>
      <c r="AH47" s="1116"/>
      <c r="AI47" s="1116"/>
      <c r="AJ47" s="1117"/>
      <c r="AK47" s="1073"/>
      <c r="AL47" s="1064"/>
      <c r="AM47" s="1064"/>
      <c r="AN47" s="1064"/>
      <c r="AO47" s="1064"/>
      <c r="AP47" s="1064"/>
      <c r="AQ47" s="1064"/>
      <c r="AR47" s="1064"/>
      <c r="AS47" s="1064"/>
      <c r="AT47" s="1064"/>
      <c r="AU47" s="1064"/>
      <c r="AV47" s="1064"/>
      <c r="AW47" s="1064"/>
      <c r="AX47" s="1064"/>
      <c r="AY47" s="1064"/>
      <c r="AZ47" s="1138"/>
      <c r="BA47" s="1138"/>
      <c r="BB47" s="1138"/>
      <c r="BC47" s="1138"/>
      <c r="BD47" s="1138"/>
      <c r="BE47" s="1128"/>
      <c r="BF47" s="1128"/>
      <c r="BG47" s="1128"/>
      <c r="BH47" s="1128"/>
      <c r="BI47" s="1129"/>
      <c r="BJ47" s="253"/>
      <c r="BK47" s="253"/>
      <c r="BL47" s="253"/>
      <c r="BM47" s="253"/>
      <c r="BN47" s="253"/>
      <c r="BO47" s="266"/>
      <c r="BP47" s="266"/>
      <c r="BQ47" s="263">
        <v>41</v>
      </c>
      <c r="BR47" s="264"/>
      <c r="BS47" s="1110"/>
      <c r="BT47" s="1111"/>
      <c r="BU47" s="1111"/>
      <c r="BV47" s="1111"/>
      <c r="BW47" s="1111"/>
      <c r="BX47" s="1111"/>
      <c r="BY47" s="1111"/>
      <c r="BZ47" s="1111"/>
      <c r="CA47" s="1111"/>
      <c r="CB47" s="1111"/>
      <c r="CC47" s="1111"/>
      <c r="CD47" s="1111"/>
      <c r="CE47" s="1111"/>
      <c r="CF47" s="1111"/>
      <c r="CG47" s="1112"/>
      <c r="CH47" s="1085"/>
      <c r="CI47" s="1086"/>
      <c r="CJ47" s="1086"/>
      <c r="CK47" s="1086"/>
      <c r="CL47" s="1087"/>
      <c r="CM47" s="1085"/>
      <c r="CN47" s="1086"/>
      <c r="CO47" s="1086"/>
      <c r="CP47" s="1086"/>
      <c r="CQ47" s="1087"/>
      <c r="CR47" s="1085"/>
      <c r="CS47" s="1086"/>
      <c r="CT47" s="1086"/>
      <c r="CU47" s="1086"/>
      <c r="CV47" s="1087"/>
      <c r="CW47" s="1085"/>
      <c r="CX47" s="1086"/>
      <c r="CY47" s="1086"/>
      <c r="CZ47" s="1086"/>
      <c r="DA47" s="1087"/>
      <c r="DB47" s="1085"/>
      <c r="DC47" s="1086"/>
      <c r="DD47" s="1086"/>
      <c r="DE47" s="1086"/>
      <c r="DF47" s="1087"/>
      <c r="DG47" s="1085"/>
      <c r="DH47" s="1086"/>
      <c r="DI47" s="1086"/>
      <c r="DJ47" s="1086"/>
      <c r="DK47" s="1087"/>
      <c r="DL47" s="1085"/>
      <c r="DM47" s="1086"/>
      <c r="DN47" s="1086"/>
      <c r="DO47" s="1086"/>
      <c r="DP47" s="1087"/>
      <c r="DQ47" s="1085"/>
      <c r="DR47" s="1086"/>
      <c r="DS47" s="1086"/>
      <c r="DT47" s="1086"/>
      <c r="DU47" s="1087"/>
      <c r="DV47" s="1088"/>
      <c r="DW47" s="1089"/>
      <c r="DX47" s="1089"/>
      <c r="DY47" s="1089"/>
      <c r="DZ47" s="1090"/>
      <c r="EA47" s="247"/>
    </row>
    <row r="48" spans="1:131" s="248" customFormat="1" ht="26.25" customHeight="1" x14ac:dyDescent="0.15">
      <c r="A48" s="262">
        <v>21</v>
      </c>
      <c r="B48" s="1133"/>
      <c r="C48" s="1134"/>
      <c r="D48" s="1134"/>
      <c r="E48" s="1134"/>
      <c r="F48" s="1134"/>
      <c r="G48" s="1134"/>
      <c r="H48" s="1134"/>
      <c r="I48" s="1134"/>
      <c r="J48" s="1134"/>
      <c r="K48" s="1134"/>
      <c r="L48" s="1134"/>
      <c r="M48" s="1134"/>
      <c r="N48" s="1134"/>
      <c r="O48" s="1134"/>
      <c r="P48" s="1135"/>
      <c r="Q48" s="1139"/>
      <c r="R48" s="1140"/>
      <c r="S48" s="1140"/>
      <c r="T48" s="1140"/>
      <c r="U48" s="1140"/>
      <c r="V48" s="1140"/>
      <c r="W48" s="1140"/>
      <c r="X48" s="1140"/>
      <c r="Y48" s="1140"/>
      <c r="Z48" s="1140"/>
      <c r="AA48" s="1140"/>
      <c r="AB48" s="1140"/>
      <c r="AC48" s="1140"/>
      <c r="AD48" s="1140"/>
      <c r="AE48" s="1141"/>
      <c r="AF48" s="1115"/>
      <c r="AG48" s="1116"/>
      <c r="AH48" s="1116"/>
      <c r="AI48" s="1116"/>
      <c r="AJ48" s="1117"/>
      <c r="AK48" s="1073"/>
      <c r="AL48" s="1064"/>
      <c r="AM48" s="1064"/>
      <c r="AN48" s="1064"/>
      <c r="AO48" s="1064"/>
      <c r="AP48" s="1064"/>
      <c r="AQ48" s="1064"/>
      <c r="AR48" s="1064"/>
      <c r="AS48" s="1064"/>
      <c r="AT48" s="1064"/>
      <c r="AU48" s="1064"/>
      <c r="AV48" s="1064"/>
      <c r="AW48" s="1064"/>
      <c r="AX48" s="1064"/>
      <c r="AY48" s="1064"/>
      <c r="AZ48" s="1138"/>
      <c r="BA48" s="1138"/>
      <c r="BB48" s="1138"/>
      <c r="BC48" s="1138"/>
      <c r="BD48" s="1138"/>
      <c r="BE48" s="1128"/>
      <c r="BF48" s="1128"/>
      <c r="BG48" s="1128"/>
      <c r="BH48" s="1128"/>
      <c r="BI48" s="1129"/>
      <c r="BJ48" s="253"/>
      <c r="BK48" s="253"/>
      <c r="BL48" s="253"/>
      <c r="BM48" s="253"/>
      <c r="BN48" s="253"/>
      <c r="BO48" s="266"/>
      <c r="BP48" s="266"/>
      <c r="BQ48" s="263">
        <v>42</v>
      </c>
      <c r="BR48" s="264"/>
      <c r="BS48" s="1110"/>
      <c r="BT48" s="1111"/>
      <c r="BU48" s="1111"/>
      <c r="BV48" s="1111"/>
      <c r="BW48" s="1111"/>
      <c r="BX48" s="1111"/>
      <c r="BY48" s="1111"/>
      <c r="BZ48" s="1111"/>
      <c r="CA48" s="1111"/>
      <c r="CB48" s="1111"/>
      <c r="CC48" s="1111"/>
      <c r="CD48" s="1111"/>
      <c r="CE48" s="1111"/>
      <c r="CF48" s="1111"/>
      <c r="CG48" s="1112"/>
      <c r="CH48" s="1085"/>
      <c r="CI48" s="1086"/>
      <c r="CJ48" s="1086"/>
      <c r="CK48" s="1086"/>
      <c r="CL48" s="1087"/>
      <c r="CM48" s="1085"/>
      <c r="CN48" s="1086"/>
      <c r="CO48" s="1086"/>
      <c r="CP48" s="1086"/>
      <c r="CQ48" s="1087"/>
      <c r="CR48" s="1085"/>
      <c r="CS48" s="1086"/>
      <c r="CT48" s="1086"/>
      <c r="CU48" s="1086"/>
      <c r="CV48" s="1087"/>
      <c r="CW48" s="1085"/>
      <c r="CX48" s="1086"/>
      <c r="CY48" s="1086"/>
      <c r="CZ48" s="1086"/>
      <c r="DA48" s="1087"/>
      <c r="DB48" s="1085"/>
      <c r="DC48" s="1086"/>
      <c r="DD48" s="1086"/>
      <c r="DE48" s="1086"/>
      <c r="DF48" s="1087"/>
      <c r="DG48" s="1085"/>
      <c r="DH48" s="1086"/>
      <c r="DI48" s="1086"/>
      <c r="DJ48" s="1086"/>
      <c r="DK48" s="1087"/>
      <c r="DL48" s="1085"/>
      <c r="DM48" s="1086"/>
      <c r="DN48" s="1086"/>
      <c r="DO48" s="1086"/>
      <c r="DP48" s="1087"/>
      <c r="DQ48" s="1085"/>
      <c r="DR48" s="1086"/>
      <c r="DS48" s="1086"/>
      <c r="DT48" s="1086"/>
      <c r="DU48" s="1087"/>
      <c r="DV48" s="1088"/>
      <c r="DW48" s="1089"/>
      <c r="DX48" s="1089"/>
      <c r="DY48" s="1089"/>
      <c r="DZ48" s="1090"/>
      <c r="EA48" s="247"/>
    </row>
    <row r="49" spans="1:131" s="248" customFormat="1" ht="26.25" customHeight="1" x14ac:dyDescent="0.15">
      <c r="A49" s="262">
        <v>22</v>
      </c>
      <c r="B49" s="1133"/>
      <c r="C49" s="1134"/>
      <c r="D49" s="1134"/>
      <c r="E49" s="1134"/>
      <c r="F49" s="1134"/>
      <c r="G49" s="1134"/>
      <c r="H49" s="1134"/>
      <c r="I49" s="1134"/>
      <c r="J49" s="1134"/>
      <c r="K49" s="1134"/>
      <c r="L49" s="1134"/>
      <c r="M49" s="1134"/>
      <c r="N49" s="1134"/>
      <c r="O49" s="1134"/>
      <c r="P49" s="1135"/>
      <c r="Q49" s="1139"/>
      <c r="R49" s="1140"/>
      <c r="S49" s="1140"/>
      <c r="T49" s="1140"/>
      <c r="U49" s="1140"/>
      <c r="V49" s="1140"/>
      <c r="W49" s="1140"/>
      <c r="X49" s="1140"/>
      <c r="Y49" s="1140"/>
      <c r="Z49" s="1140"/>
      <c r="AA49" s="1140"/>
      <c r="AB49" s="1140"/>
      <c r="AC49" s="1140"/>
      <c r="AD49" s="1140"/>
      <c r="AE49" s="1141"/>
      <c r="AF49" s="1115"/>
      <c r="AG49" s="1116"/>
      <c r="AH49" s="1116"/>
      <c r="AI49" s="1116"/>
      <c r="AJ49" s="1117"/>
      <c r="AK49" s="1073"/>
      <c r="AL49" s="1064"/>
      <c r="AM49" s="1064"/>
      <c r="AN49" s="1064"/>
      <c r="AO49" s="1064"/>
      <c r="AP49" s="1064"/>
      <c r="AQ49" s="1064"/>
      <c r="AR49" s="1064"/>
      <c r="AS49" s="1064"/>
      <c r="AT49" s="1064"/>
      <c r="AU49" s="1064"/>
      <c r="AV49" s="1064"/>
      <c r="AW49" s="1064"/>
      <c r="AX49" s="1064"/>
      <c r="AY49" s="1064"/>
      <c r="AZ49" s="1138"/>
      <c r="BA49" s="1138"/>
      <c r="BB49" s="1138"/>
      <c r="BC49" s="1138"/>
      <c r="BD49" s="1138"/>
      <c r="BE49" s="1128"/>
      <c r="BF49" s="1128"/>
      <c r="BG49" s="1128"/>
      <c r="BH49" s="1128"/>
      <c r="BI49" s="1129"/>
      <c r="BJ49" s="253"/>
      <c r="BK49" s="253"/>
      <c r="BL49" s="253"/>
      <c r="BM49" s="253"/>
      <c r="BN49" s="253"/>
      <c r="BO49" s="266"/>
      <c r="BP49" s="266"/>
      <c r="BQ49" s="263">
        <v>43</v>
      </c>
      <c r="BR49" s="264"/>
      <c r="BS49" s="1110"/>
      <c r="BT49" s="1111"/>
      <c r="BU49" s="1111"/>
      <c r="BV49" s="1111"/>
      <c r="BW49" s="1111"/>
      <c r="BX49" s="1111"/>
      <c r="BY49" s="1111"/>
      <c r="BZ49" s="1111"/>
      <c r="CA49" s="1111"/>
      <c r="CB49" s="1111"/>
      <c r="CC49" s="1111"/>
      <c r="CD49" s="1111"/>
      <c r="CE49" s="1111"/>
      <c r="CF49" s="1111"/>
      <c r="CG49" s="1112"/>
      <c r="CH49" s="1085"/>
      <c r="CI49" s="1086"/>
      <c r="CJ49" s="1086"/>
      <c r="CK49" s="1086"/>
      <c r="CL49" s="1087"/>
      <c r="CM49" s="1085"/>
      <c r="CN49" s="1086"/>
      <c r="CO49" s="1086"/>
      <c r="CP49" s="1086"/>
      <c r="CQ49" s="1087"/>
      <c r="CR49" s="1085"/>
      <c r="CS49" s="1086"/>
      <c r="CT49" s="1086"/>
      <c r="CU49" s="1086"/>
      <c r="CV49" s="1087"/>
      <c r="CW49" s="1085"/>
      <c r="CX49" s="1086"/>
      <c r="CY49" s="1086"/>
      <c r="CZ49" s="1086"/>
      <c r="DA49" s="1087"/>
      <c r="DB49" s="1085"/>
      <c r="DC49" s="1086"/>
      <c r="DD49" s="1086"/>
      <c r="DE49" s="1086"/>
      <c r="DF49" s="1087"/>
      <c r="DG49" s="1085"/>
      <c r="DH49" s="1086"/>
      <c r="DI49" s="1086"/>
      <c r="DJ49" s="1086"/>
      <c r="DK49" s="1087"/>
      <c r="DL49" s="1085"/>
      <c r="DM49" s="1086"/>
      <c r="DN49" s="1086"/>
      <c r="DO49" s="1086"/>
      <c r="DP49" s="1087"/>
      <c r="DQ49" s="1085"/>
      <c r="DR49" s="1086"/>
      <c r="DS49" s="1086"/>
      <c r="DT49" s="1086"/>
      <c r="DU49" s="1087"/>
      <c r="DV49" s="1088"/>
      <c r="DW49" s="1089"/>
      <c r="DX49" s="1089"/>
      <c r="DY49" s="1089"/>
      <c r="DZ49" s="1090"/>
      <c r="EA49" s="247"/>
    </row>
    <row r="50" spans="1:131" s="248" customFormat="1" ht="26.25" customHeight="1" x14ac:dyDescent="0.15">
      <c r="A50" s="262">
        <v>23</v>
      </c>
      <c r="B50" s="1133"/>
      <c r="C50" s="1134"/>
      <c r="D50" s="1134"/>
      <c r="E50" s="1134"/>
      <c r="F50" s="1134"/>
      <c r="G50" s="1134"/>
      <c r="H50" s="1134"/>
      <c r="I50" s="1134"/>
      <c r="J50" s="1134"/>
      <c r="K50" s="1134"/>
      <c r="L50" s="1134"/>
      <c r="M50" s="1134"/>
      <c r="N50" s="1134"/>
      <c r="O50" s="1134"/>
      <c r="P50" s="1135"/>
      <c r="Q50" s="1136"/>
      <c r="R50" s="1119"/>
      <c r="S50" s="1119"/>
      <c r="T50" s="1119"/>
      <c r="U50" s="1119"/>
      <c r="V50" s="1119"/>
      <c r="W50" s="1119"/>
      <c r="X50" s="1119"/>
      <c r="Y50" s="1119"/>
      <c r="Z50" s="1119"/>
      <c r="AA50" s="1119"/>
      <c r="AB50" s="1119"/>
      <c r="AC50" s="1119"/>
      <c r="AD50" s="1119"/>
      <c r="AE50" s="1137"/>
      <c r="AF50" s="1115"/>
      <c r="AG50" s="1116"/>
      <c r="AH50" s="1116"/>
      <c r="AI50" s="1116"/>
      <c r="AJ50" s="1117"/>
      <c r="AK50" s="1118"/>
      <c r="AL50" s="1119"/>
      <c r="AM50" s="1119"/>
      <c r="AN50" s="1119"/>
      <c r="AO50" s="1119"/>
      <c r="AP50" s="1119"/>
      <c r="AQ50" s="1119"/>
      <c r="AR50" s="1119"/>
      <c r="AS50" s="1119"/>
      <c r="AT50" s="1119"/>
      <c r="AU50" s="1119"/>
      <c r="AV50" s="1119"/>
      <c r="AW50" s="1119"/>
      <c r="AX50" s="1119"/>
      <c r="AY50" s="1119"/>
      <c r="AZ50" s="1120"/>
      <c r="BA50" s="1120"/>
      <c r="BB50" s="1120"/>
      <c r="BC50" s="1120"/>
      <c r="BD50" s="1120"/>
      <c r="BE50" s="1128"/>
      <c r="BF50" s="1128"/>
      <c r="BG50" s="1128"/>
      <c r="BH50" s="1128"/>
      <c r="BI50" s="1129"/>
      <c r="BJ50" s="253"/>
      <c r="BK50" s="253"/>
      <c r="BL50" s="253"/>
      <c r="BM50" s="253"/>
      <c r="BN50" s="253"/>
      <c r="BO50" s="266"/>
      <c r="BP50" s="266"/>
      <c r="BQ50" s="263">
        <v>44</v>
      </c>
      <c r="BR50" s="264"/>
      <c r="BS50" s="1110"/>
      <c r="BT50" s="1111"/>
      <c r="BU50" s="1111"/>
      <c r="BV50" s="1111"/>
      <c r="BW50" s="1111"/>
      <c r="BX50" s="1111"/>
      <c r="BY50" s="1111"/>
      <c r="BZ50" s="1111"/>
      <c r="CA50" s="1111"/>
      <c r="CB50" s="1111"/>
      <c r="CC50" s="1111"/>
      <c r="CD50" s="1111"/>
      <c r="CE50" s="1111"/>
      <c r="CF50" s="1111"/>
      <c r="CG50" s="1112"/>
      <c r="CH50" s="1085"/>
      <c r="CI50" s="1086"/>
      <c r="CJ50" s="1086"/>
      <c r="CK50" s="1086"/>
      <c r="CL50" s="1087"/>
      <c r="CM50" s="1085"/>
      <c r="CN50" s="1086"/>
      <c r="CO50" s="1086"/>
      <c r="CP50" s="1086"/>
      <c r="CQ50" s="1087"/>
      <c r="CR50" s="1085"/>
      <c r="CS50" s="1086"/>
      <c r="CT50" s="1086"/>
      <c r="CU50" s="1086"/>
      <c r="CV50" s="1087"/>
      <c r="CW50" s="1085"/>
      <c r="CX50" s="1086"/>
      <c r="CY50" s="1086"/>
      <c r="CZ50" s="1086"/>
      <c r="DA50" s="1087"/>
      <c r="DB50" s="1085"/>
      <c r="DC50" s="1086"/>
      <c r="DD50" s="1086"/>
      <c r="DE50" s="1086"/>
      <c r="DF50" s="1087"/>
      <c r="DG50" s="1085"/>
      <c r="DH50" s="1086"/>
      <c r="DI50" s="1086"/>
      <c r="DJ50" s="1086"/>
      <c r="DK50" s="1087"/>
      <c r="DL50" s="1085"/>
      <c r="DM50" s="1086"/>
      <c r="DN50" s="1086"/>
      <c r="DO50" s="1086"/>
      <c r="DP50" s="1087"/>
      <c r="DQ50" s="1085"/>
      <c r="DR50" s="1086"/>
      <c r="DS50" s="1086"/>
      <c r="DT50" s="1086"/>
      <c r="DU50" s="1087"/>
      <c r="DV50" s="1088"/>
      <c r="DW50" s="1089"/>
      <c r="DX50" s="1089"/>
      <c r="DY50" s="1089"/>
      <c r="DZ50" s="1090"/>
      <c r="EA50" s="247"/>
    </row>
    <row r="51" spans="1:131" s="248" customFormat="1" ht="26.25" customHeight="1" x14ac:dyDescent="0.15">
      <c r="A51" s="262">
        <v>24</v>
      </c>
      <c r="B51" s="1133"/>
      <c r="C51" s="1134"/>
      <c r="D51" s="1134"/>
      <c r="E51" s="1134"/>
      <c r="F51" s="1134"/>
      <c r="G51" s="1134"/>
      <c r="H51" s="1134"/>
      <c r="I51" s="1134"/>
      <c r="J51" s="1134"/>
      <c r="K51" s="1134"/>
      <c r="L51" s="1134"/>
      <c r="M51" s="1134"/>
      <c r="N51" s="1134"/>
      <c r="O51" s="1134"/>
      <c r="P51" s="1135"/>
      <c r="Q51" s="1136"/>
      <c r="R51" s="1119"/>
      <c r="S51" s="1119"/>
      <c r="T51" s="1119"/>
      <c r="U51" s="1119"/>
      <c r="V51" s="1119"/>
      <c r="W51" s="1119"/>
      <c r="X51" s="1119"/>
      <c r="Y51" s="1119"/>
      <c r="Z51" s="1119"/>
      <c r="AA51" s="1119"/>
      <c r="AB51" s="1119"/>
      <c r="AC51" s="1119"/>
      <c r="AD51" s="1119"/>
      <c r="AE51" s="1137"/>
      <c r="AF51" s="1115"/>
      <c r="AG51" s="1116"/>
      <c r="AH51" s="1116"/>
      <c r="AI51" s="1116"/>
      <c r="AJ51" s="1117"/>
      <c r="AK51" s="1118"/>
      <c r="AL51" s="1119"/>
      <c r="AM51" s="1119"/>
      <c r="AN51" s="1119"/>
      <c r="AO51" s="1119"/>
      <c r="AP51" s="1119"/>
      <c r="AQ51" s="1119"/>
      <c r="AR51" s="1119"/>
      <c r="AS51" s="1119"/>
      <c r="AT51" s="1119"/>
      <c r="AU51" s="1119"/>
      <c r="AV51" s="1119"/>
      <c r="AW51" s="1119"/>
      <c r="AX51" s="1119"/>
      <c r="AY51" s="1119"/>
      <c r="AZ51" s="1120"/>
      <c r="BA51" s="1120"/>
      <c r="BB51" s="1120"/>
      <c r="BC51" s="1120"/>
      <c r="BD51" s="1120"/>
      <c r="BE51" s="1128"/>
      <c r="BF51" s="1128"/>
      <c r="BG51" s="1128"/>
      <c r="BH51" s="1128"/>
      <c r="BI51" s="1129"/>
      <c r="BJ51" s="253"/>
      <c r="BK51" s="253"/>
      <c r="BL51" s="253"/>
      <c r="BM51" s="253"/>
      <c r="BN51" s="253"/>
      <c r="BO51" s="266"/>
      <c r="BP51" s="266"/>
      <c r="BQ51" s="263">
        <v>45</v>
      </c>
      <c r="BR51" s="264"/>
      <c r="BS51" s="1110"/>
      <c r="BT51" s="1111"/>
      <c r="BU51" s="1111"/>
      <c r="BV51" s="1111"/>
      <c r="BW51" s="1111"/>
      <c r="BX51" s="1111"/>
      <c r="BY51" s="1111"/>
      <c r="BZ51" s="1111"/>
      <c r="CA51" s="1111"/>
      <c r="CB51" s="1111"/>
      <c r="CC51" s="1111"/>
      <c r="CD51" s="1111"/>
      <c r="CE51" s="1111"/>
      <c r="CF51" s="1111"/>
      <c r="CG51" s="1112"/>
      <c r="CH51" s="1085"/>
      <c r="CI51" s="1086"/>
      <c r="CJ51" s="1086"/>
      <c r="CK51" s="1086"/>
      <c r="CL51" s="1087"/>
      <c r="CM51" s="1085"/>
      <c r="CN51" s="1086"/>
      <c r="CO51" s="1086"/>
      <c r="CP51" s="1086"/>
      <c r="CQ51" s="1087"/>
      <c r="CR51" s="1085"/>
      <c r="CS51" s="1086"/>
      <c r="CT51" s="1086"/>
      <c r="CU51" s="1086"/>
      <c r="CV51" s="1087"/>
      <c r="CW51" s="1085"/>
      <c r="CX51" s="1086"/>
      <c r="CY51" s="1086"/>
      <c r="CZ51" s="1086"/>
      <c r="DA51" s="1087"/>
      <c r="DB51" s="1085"/>
      <c r="DC51" s="1086"/>
      <c r="DD51" s="1086"/>
      <c r="DE51" s="1086"/>
      <c r="DF51" s="1087"/>
      <c r="DG51" s="1085"/>
      <c r="DH51" s="1086"/>
      <c r="DI51" s="1086"/>
      <c r="DJ51" s="1086"/>
      <c r="DK51" s="1087"/>
      <c r="DL51" s="1085"/>
      <c r="DM51" s="1086"/>
      <c r="DN51" s="1086"/>
      <c r="DO51" s="1086"/>
      <c r="DP51" s="1087"/>
      <c r="DQ51" s="1085"/>
      <c r="DR51" s="1086"/>
      <c r="DS51" s="1086"/>
      <c r="DT51" s="1086"/>
      <c r="DU51" s="1087"/>
      <c r="DV51" s="1088"/>
      <c r="DW51" s="1089"/>
      <c r="DX51" s="1089"/>
      <c r="DY51" s="1089"/>
      <c r="DZ51" s="1090"/>
      <c r="EA51" s="247"/>
    </row>
    <row r="52" spans="1:131" s="248" customFormat="1" ht="26.25" customHeight="1" x14ac:dyDescent="0.15">
      <c r="A52" s="262">
        <v>25</v>
      </c>
      <c r="B52" s="1133"/>
      <c r="C52" s="1134"/>
      <c r="D52" s="1134"/>
      <c r="E52" s="1134"/>
      <c r="F52" s="1134"/>
      <c r="G52" s="1134"/>
      <c r="H52" s="1134"/>
      <c r="I52" s="1134"/>
      <c r="J52" s="1134"/>
      <c r="K52" s="1134"/>
      <c r="L52" s="1134"/>
      <c r="M52" s="1134"/>
      <c r="N52" s="1134"/>
      <c r="O52" s="1134"/>
      <c r="P52" s="1135"/>
      <c r="Q52" s="1136"/>
      <c r="R52" s="1119"/>
      <c r="S52" s="1119"/>
      <c r="T52" s="1119"/>
      <c r="U52" s="1119"/>
      <c r="V52" s="1119"/>
      <c r="W52" s="1119"/>
      <c r="X52" s="1119"/>
      <c r="Y52" s="1119"/>
      <c r="Z52" s="1119"/>
      <c r="AA52" s="1119"/>
      <c r="AB52" s="1119"/>
      <c r="AC52" s="1119"/>
      <c r="AD52" s="1119"/>
      <c r="AE52" s="1137"/>
      <c r="AF52" s="1115"/>
      <c r="AG52" s="1116"/>
      <c r="AH52" s="1116"/>
      <c r="AI52" s="1116"/>
      <c r="AJ52" s="1117"/>
      <c r="AK52" s="1118"/>
      <c r="AL52" s="1119"/>
      <c r="AM52" s="1119"/>
      <c r="AN52" s="1119"/>
      <c r="AO52" s="1119"/>
      <c r="AP52" s="1119"/>
      <c r="AQ52" s="1119"/>
      <c r="AR52" s="1119"/>
      <c r="AS52" s="1119"/>
      <c r="AT52" s="1119"/>
      <c r="AU52" s="1119"/>
      <c r="AV52" s="1119"/>
      <c r="AW52" s="1119"/>
      <c r="AX52" s="1119"/>
      <c r="AY52" s="1119"/>
      <c r="AZ52" s="1120"/>
      <c r="BA52" s="1120"/>
      <c r="BB52" s="1120"/>
      <c r="BC52" s="1120"/>
      <c r="BD52" s="1120"/>
      <c r="BE52" s="1128"/>
      <c r="BF52" s="1128"/>
      <c r="BG52" s="1128"/>
      <c r="BH52" s="1128"/>
      <c r="BI52" s="1129"/>
      <c r="BJ52" s="253"/>
      <c r="BK52" s="253"/>
      <c r="BL52" s="253"/>
      <c r="BM52" s="253"/>
      <c r="BN52" s="253"/>
      <c r="BO52" s="266"/>
      <c r="BP52" s="266"/>
      <c r="BQ52" s="263">
        <v>46</v>
      </c>
      <c r="BR52" s="264"/>
      <c r="BS52" s="1110"/>
      <c r="BT52" s="1111"/>
      <c r="BU52" s="1111"/>
      <c r="BV52" s="1111"/>
      <c r="BW52" s="1111"/>
      <c r="BX52" s="1111"/>
      <c r="BY52" s="1111"/>
      <c r="BZ52" s="1111"/>
      <c r="CA52" s="1111"/>
      <c r="CB52" s="1111"/>
      <c r="CC52" s="1111"/>
      <c r="CD52" s="1111"/>
      <c r="CE52" s="1111"/>
      <c r="CF52" s="1111"/>
      <c r="CG52" s="1112"/>
      <c r="CH52" s="1085"/>
      <c r="CI52" s="1086"/>
      <c r="CJ52" s="1086"/>
      <c r="CK52" s="1086"/>
      <c r="CL52" s="1087"/>
      <c r="CM52" s="1085"/>
      <c r="CN52" s="1086"/>
      <c r="CO52" s="1086"/>
      <c r="CP52" s="1086"/>
      <c r="CQ52" s="1087"/>
      <c r="CR52" s="1085"/>
      <c r="CS52" s="1086"/>
      <c r="CT52" s="1086"/>
      <c r="CU52" s="1086"/>
      <c r="CV52" s="1087"/>
      <c r="CW52" s="1085"/>
      <c r="CX52" s="1086"/>
      <c r="CY52" s="1086"/>
      <c r="CZ52" s="1086"/>
      <c r="DA52" s="1087"/>
      <c r="DB52" s="1085"/>
      <c r="DC52" s="1086"/>
      <c r="DD52" s="1086"/>
      <c r="DE52" s="1086"/>
      <c r="DF52" s="1087"/>
      <c r="DG52" s="1085"/>
      <c r="DH52" s="1086"/>
      <c r="DI52" s="1086"/>
      <c r="DJ52" s="1086"/>
      <c r="DK52" s="1087"/>
      <c r="DL52" s="1085"/>
      <c r="DM52" s="1086"/>
      <c r="DN52" s="1086"/>
      <c r="DO52" s="1086"/>
      <c r="DP52" s="1087"/>
      <c r="DQ52" s="1085"/>
      <c r="DR52" s="1086"/>
      <c r="DS52" s="1086"/>
      <c r="DT52" s="1086"/>
      <c r="DU52" s="1087"/>
      <c r="DV52" s="1088"/>
      <c r="DW52" s="1089"/>
      <c r="DX52" s="1089"/>
      <c r="DY52" s="1089"/>
      <c r="DZ52" s="1090"/>
      <c r="EA52" s="247"/>
    </row>
    <row r="53" spans="1:131" s="248" customFormat="1" ht="26.25" customHeight="1" x14ac:dyDescent="0.15">
      <c r="A53" s="262">
        <v>26</v>
      </c>
      <c r="B53" s="1133"/>
      <c r="C53" s="1134"/>
      <c r="D53" s="1134"/>
      <c r="E53" s="1134"/>
      <c r="F53" s="1134"/>
      <c r="G53" s="1134"/>
      <c r="H53" s="1134"/>
      <c r="I53" s="1134"/>
      <c r="J53" s="1134"/>
      <c r="K53" s="1134"/>
      <c r="L53" s="1134"/>
      <c r="M53" s="1134"/>
      <c r="N53" s="1134"/>
      <c r="O53" s="1134"/>
      <c r="P53" s="1135"/>
      <c r="Q53" s="1136"/>
      <c r="R53" s="1119"/>
      <c r="S53" s="1119"/>
      <c r="T53" s="1119"/>
      <c r="U53" s="1119"/>
      <c r="V53" s="1119"/>
      <c r="W53" s="1119"/>
      <c r="X53" s="1119"/>
      <c r="Y53" s="1119"/>
      <c r="Z53" s="1119"/>
      <c r="AA53" s="1119"/>
      <c r="AB53" s="1119"/>
      <c r="AC53" s="1119"/>
      <c r="AD53" s="1119"/>
      <c r="AE53" s="1137"/>
      <c r="AF53" s="1115"/>
      <c r="AG53" s="1116"/>
      <c r="AH53" s="1116"/>
      <c r="AI53" s="1116"/>
      <c r="AJ53" s="1117"/>
      <c r="AK53" s="1118"/>
      <c r="AL53" s="1119"/>
      <c r="AM53" s="1119"/>
      <c r="AN53" s="1119"/>
      <c r="AO53" s="1119"/>
      <c r="AP53" s="1119"/>
      <c r="AQ53" s="1119"/>
      <c r="AR53" s="1119"/>
      <c r="AS53" s="1119"/>
      <c r="AT53" s="1119"/>
      <c r="AU53" s="1119"/>
      <c r="AV53" s="1119"/>
      <c r="AW53" s="1119"/>
      <c r="AX53" s="1119"/>
      <c r="AY53" s="1119"/>
      <c r="AZ53" s="1120"/>
      <c r="BA53" s="1120"/>
      <c r="BB53" s="1120"/>
      <c r="BC53" s="1120"/>
      <c r="BD53" s="1120"/>
      <c r="BE53" s="1128"/>
      <c r="BF53" s="1128"/>
      <c r="BG53" s="1128"/>
      <c r="BH53" s="1128"/>
      <c r="BI53" s="1129"/>
      <c r="BJ53" s="253"/>
      <c r="BK53" s="253"/>
      <c r="BL53" s="253"/>
      <c r="BM53" s="253"/>
      <c r="BN53" s="253"/>
      <c r="BO53" s="266"/>
      <c r="BP53" s="266"/>
      <c r="BQ53" s="263">
        <v>47</v>
      </c>
      <c r="BR53" s="264"/>
      <c r="BS53" s="1110"/>
      <c r="BT53" s="1111"/>
      <c r="BU53" s="1111"/>
      <c r="BV53" s="1111"/>
      <c r="BW53" s="1111"/>
      <c r="BX53" s="1111"/>
      <c r="BY53" s="1111"/>
      <c r="BZ53" s="1111"/>
      <c r="CA53" s="1111"/>
      <c r="CB53" s="1111"/>
      <c r="CC53" s="1111"/>
      <c r="CD53" s="1111"/>
      <c r="CE53" s="1111"/>
      <c r="CF53" s="1111"/>
      <c r="CG53" s="1112"/>
      <c r="CH53" s="1085"/>
      <c r="CI53" s="1086"/>
      <c r="CJ53" s="1086"/>
      <c r="CK53" s="1086"/>
      <c r="CL53" s="1087"/>
      <c r="CM53" s="1085"/>
      <c r="CN53" s="1086"/>
      <c r="CO53" s="1086"/>
      <c r="CP53" s="1086"/>
      <c r="CQ53" s="1087"/>
      <c r="CR53" s="1085"/>
      <c r="CS53" s="1086"/>
      <c r="CT53" s="1086"/>
      <c r="CU53" s="1086"/>
      <c r="CV53" s="1087"/>
      <c r="CW53" s="1085"/>
      <c r="CX53" s="1086"/>
      <c r="CY53" s="1086"/>
      <c r="CZ53" s="1086"/>
      <c r="DA53" s="1087"/>
      <c r="DB53" s="1085"/>
      <c r="DC53" s="1086"/>
      <c r="DD53" s="1086"/>
      <c r="DE53" s="1086"/>
      <c r="DF53" s="1087"/>
      <c r="DG53" s="1085"/>
      <c r="DH53" s="1086"/>
      <c r="DI53" s="1086"/>
      <c r="DJ53" s="1086"/>
      <c r="DK53" s="1087"/>
      <c r="DL53" s="1085"/>
      <c r="DM53" s="1086"/>
      <c r="DN53" s="1086"/>
      <c r="DO53" s="1086"/>
      <c r="DP53" s="1087"/>
      <c r="DQ53" s="1085"/>
      <c r="DR53" s="1086"/>
      <c r="DS53" s="1086"/>
      <c r="DT53" s="1086"/>
      <c r="DU53" s="1087"/>
      <c r="DV53" s="1088"/>
      <c r="DW53" s="1089"/>
      <c r="DX53" s="1089"/>
      <c r="DY53" s="1089"/>
      <c r="DZ53" s="1090"/>
      <c r="EA53" s="247"/>
    </row>
    <row r="54" spans="1:131" s="248" customFormat="1" ht="26.25" customHeight="1" x14ac:dyDescent="0.15">
      <c r="A54" s="262">
        <v>27</v>
      </c>
      <c r="B54" s="1133"/>
      <c r="C54" s="1134"/>
      <c r="D54" s="1134"/>
      <c r="E54" s="1134"/>
      <c r="F54" s="1134"/>
      <c r="G54" s="1134"/>
      <c r="H54" s="1134"/>
      <c r="I54" s="1134"/>
      <c r="J54" s="1134"/>
      <c r="K54" s="1134"/>
      <c r="L54" s="1134"/>
      <c r="M54" s="1134"/>
      <c r="N54" s="1134"/>
      <c r="O54" s="1134"/>
      <c r="P54" s="1135"/>
      <c r="Q54" s="1136"/>
      <c r="R54" s="1119"/>
      <c r="S54" s="1119"/>
      <c r="T54" s="1119"/>
      <c r="U54" s="1119"/>
      <c r="V54" s="1119"/>
      <c r="W54" s="1119"/>
      <c r="X54" s="1119"/>
      <c r="Y54" s="1119"/>
      <c r="Z54" s="1119"/>
      <c r="AA54" s="1119"/>
      <c r="AB54" s="1119"/>
      <c r="AC54" s="1119"/>
      <c r="AD54" s="1119"/>
      <c r="AE54" s="1137"/>
      <c r="AF54" s="1115"/>
      <c r="AG54" s="1116"/>
      <c r="AH54" s="1116"/>
      <c r="AI54" s="1116"/>
      <c r="AJ54" s="1117"/>
      <c r="AK54" s="1118"/>
      <c r="AL54" s="1119"/>
      <c r="AM54" s="1119"/>
      <c r="AN54" s="1119"/>
      <c r="AO54" s="1119"/>
      <c r="AP54" s="1119"/>
      <c r="AQ54" s="1119"/>
      <c r="AR54" s="1119"/>
      <c r="AS54" s="1119"/>
      <c r="AT54" s="1119"/>
      <c r="AU54" s="1119"/>
      <c r="AV54" s="1119"/>
      <c r="AW54" s="1119"/>
      <c r="AX54" s="1119"/>
      <c r="AY54" s="1119"/>
      <c r="AZ54" s="1120"/>
      <c r="BA54" s="1120"/>
      <c r="BB54" s="1120"/>
      <c r="BC54" s="1120"/>
      <c r="BD54" s="1120"/>
      <c r="BE54" s="1128"/>
      <c r="BF54" s="1128"/>
      <c r="BG54" s="1128"/>
      <c r="BH54" s="1128"/>
      <c r="BI54" s="1129"/>
      <c r="BJ54" s="253"/>
      <c r="BK54" s="253"/>
      <c r="BL54" s="253"/>
      <c r="BM54" s="253"/>
      <c r="BN54" s="253"/>
      <c r="BO54" s="266"/>
      <c r="BP54" s="266"/>
      <c r="BQ54" s="263">
        <v>48</v>
      </c>
      <c r="BR54" s="264"/>
      <c r="BS54" s="1110"/>
      <c r="BT54" s="1111"/>
      <c r="BU54" s="1111"/>
      <c r="BV54" s="1111"/>
      <c r="BW54" s="1111"/>
      <c r="BX54" s="1111"/>
      <c r="BY54" s="1111"/>
      <c r="BZ54" s="1111"/>
      <c r="CA54" s="1111"/>
      <c r="CB54" s="1111"/>
      <c r="CC54" s="1111"/>
      <c r="CD54" s="1111"/>
      <c r="CE54" s="1111"/>
      <c r="CF54" s="1111"/>
      <c r="CG54" s="1112"/>
      <c r="CH54" s="1085"/>
      <c r="CI54" s="1086"/>
      <c r="CJ54" s="1086"/>
      <c r="CK54" s="1086"/>
      <c r="CL54" s="1087"/>
      <c r="CM54" s="1085"/>
      <c r="CN54" s="1086"/>
      <c r="CO54" s="1086"/>
      <c r="CP54" s="1086"/>
      <c r="CQ54" s="1087"/>
      <c r="CR54" s="1085"/>
      <c r="CS54" s="1086"/>
      <c r="CT54" s="1086"/>
      <c r="CU54" s="1086"/>
      <c r="CV54" s="1087"/>
      <c r="CW54" s="1085"/>
      <c r="CX54" s="1086"/>
      <c r="CY54" s="1086"/>
      <c r="CZ54" s="1086"/>
      <c r="DA54" s="1087"/>
      <c r="DB54" s="1085"/>
      <c r="DC54" s="1086"/>
      <c r="DD54" s="1086"/>
      <c r="DE54" s="1086"/>
      <c r="DF54" s="1087"/>
      <c r="DG54" s="1085"/>
      <c r="DH54" s="1086"/>
      <c r="DI54" s="1086"/>
      <c r="DJ54" s="1086"/>
      <c r="DK54" s="1087"/>
      <c r="DL54" s="1085"/>
      <c r="DM54" s="1086"/>
      <c r="DN54" s="1086"/>
      <c r="DO54" s="1086"/>
      <c r="DP54" s="1087"/>
      <c r="DQ54" s="1085"/>
      <c r="DR54" s="1086"/>
      <c r="DS54" s="1086"/>
      <c r="DT54" s="1086"/>
      <c r="DU54" s="1087"/>
      <c r="DV54" s="1088"/>
      <c r="DW54" s="1089"/>
      <c r="DX54" s="1089"/>
      <c r="DY54" s="1089"/>
      <c r="DZ54" s="1090"/>
      <c r="EA54" s="247"/>
    </row>
    <row r="55" spans="1:131" s="248" customFormat="1" ht="26.25" customHeight="1" x14ac:dyDescent="0.15">
      <c r="A55" s="262">
        <v>28</v>
      </c>
      <c r="B55" s="1133"/>
      <c r="C55" s="1134"/>
      <c r="D55" s="1134"/>
      <c r="E55" s="1134"/>
      <c r="F55" s="1134"/>
      <c r="G55" s="1134"/>
      <c r="H55" s="1134"/>
      <c r="I55" s="1134"/>
      <c r="J55" s="1134"/>
      <c r="K55" s="1134"/>
      <c r="L55" s="1134"/>
      <c r="M55" s="1134"/>
      <c r="N55" s="1134"/>
      <c r="O55" s="1134"/>
      <c r="P55" s="1135"/>
      <c r="Q55" s="1136"/>
      <c r="R55" s="1119"/>
      <c r="S55" s="1119"/>
      <c r="T55" s="1119"/>
      <c r="U55" s="1119"/>
      <c r="V55" s="1119"/>
      <c r="W55" s="1119"/>
      <c r="X55" s="1119"/>
      <c r="Y55" s="1119"/>
      <c r="Z55" s="1119"/>
      <c r="AA55" s="1119"/>
      <c r="AB55" s="1119"/>
      <c r="AC55" s="1119"/>
      <c r="AD55" s="1119"/>
      <c r="AE55" s="1137"/>
      <c r="AF55" s="1115"/>
      <c r="AG55" s="1116"/>
      <c r="AH55" s="1116"/>
      <c r="AI55" s="1116"/>
      <c r="AJ55" s="1117"/>
      <c r="AK55" s="1118"/>
      <c r="AL55" s="1119"/>
      <c r="AM55" s="1119"/>
      <c r="AN55" s="1119"/>
      <c r="AO55" s="1119"/>
      <c r="AP55" s="1119"/>
      <c r="AQ55" s="1119"/>
      <c r="AR55" s="1119"/>
      <c r="AS55" s="1119"/>
      <c r="AT55" s="1119"/>
      <c r="AU55" s="1119"/>
      <c r="AV55" s="1119"/>
      <c r="AW55" s="1119"/>
      <c r="AX55" s="1119"/>
      <c r="AY55" s="1119"/>
      <c r="AZ55" s="1120"/>
      <c r="BA55" s="1120"/>
      <c r="BB55" s="1120"/>
      <c r="BC55" s="1120"/>
      <c r="BD55" s="1120"/>
      <c r="BE55" s="1128"/>
      <c r="BF55" s="1128"/>
      <c r="BG55" s="1128"/>
      <c r="BH55" s="1128"/>
      <c r="BI55" s="1129"/>
      <c r="BJ55" s="253"/>
      <c r="BK55" s="253"/>
      <c r="BL55" s="253"/>
      <c r="BM55" s="253"/>
      <c r="BN55" s="253"/>
      <c r="BO55" s="266"/>
      <c r="BP55" s="266"/>
      <c r="BQ55" s="263">
        <v>49</v>
      </c>
      <c r="BR55" s="264"/>
      <c r="BS55" s="1110"/>
      <c r="BT55" s="1111"/>
      <c r="BU55" s="1111"/>
      <c r="BV55" s="1111"/>
      <c r="BW55" s="1111"/>
      <c r="BX55" s="1111"/>
      <c r="BY55" s="1111"/>
      <c r="BZ55" s="1111"/>
      <c r="CA55" s="1111"/>
      <c r="CB55" s="1111"/>
      <c r="CC55" s="1111"/>
      <c r="CD55" s="1111"/>
      <c r="CE55" s="1111"/>
      <c r="CF55" s="1111"/>
      <c r="CG55" s="1112"/>
      <c r="CH55" s="1085"/>
      <c r="CI55" s="1086"/>
      <c r="CJ55" s="1086"/>
      <c r="CK55" s="1086"/>
      <c r="CL55" s="1087"/>
      <c r="CM55" s="1085"/>
      <c r="CN55" s="1086"/>
      <c r="CO55" s="1086"/>
      <c r="CP55" s="1086"/>
      <c r="CQ55" s="1087"/>
      <c r="CR55" s="1085"/>
      <c r="CS55" s="1086"/>
      <c r="CT55" s="1086"/>
      <c r="CU55" s="1086"/>
      <c r="CV55" s="1087"/>
      <c r="CW55" s="1085"/>
      <c r="CX55" s="1086"/>
      <c r="CY55" s="1086"/>
      <c r="CZ55" s="1086"/>
      <c r="DA55" s="1087"/>
      <c r="DB55" s="1085"/>
      <c r="DC55" s="1086"/>
      <c r="DD55" s="1086"/>
      <c r="DE55" s="1086"/>
      <c r="DF55" s="1087"/>
      <c r="DG55" s="1085"/>
      <c r="DH55" s="1086"/>
      <c r="DI55" s="1086"/>
      <c r="DJ55" s="1086"/>
      <c r="DK55" s="1087"/>
      <c r="DL55" s="1085"/>
      <c r="DM55" s="1086"/>
      <c r="DN55" s="1086"/>
      <c r="DO55" s="1086"/>
      <c r="DP55" s="1087"/>
      <c r="DQ55" s="1085"/>
      <c r="DR55" s="1086"/>
      <c r="DS55" s="1086"/>
      <c r="DT55" s="1086"/>
      <c r="DU55" s="1087"/>
      <c r="DV55" s="1088"/>
      <c r="DW55" s="1089"/>
      <c r="DX55" s="1089"/>
      <c r="DY55" s="1089"/>
      <c r="DZ55" s="1090"/>
      <c r="EA55" s="247"/>
    </row>
    <row r="56" spans="1:131" s="248" customFormat="1" ht="26.25" customHeight="1" x14ac:dyDescent="0.15">
      <c r="A56" s="262">
        <v>29</v>
      </c>
      <c r="B56" s="1133"/>
      <c r="C56" s="1134"/>
      <c r="D56" s="1134"/>
      <c r="E56" s="1134"/>
      <c r="F56" s="1134"/>
      <c r="G56" s="1134"/>
      <c r="H56" s="1134"/>
      <c r="I56" s="1134"/>
      <c r="J56" s="1134"/>
      <c r="K56" s="1134"/>
      <c r="L56" s="1134"/>
      <c r="M56" s="1134"/>
      <c r="N56" s="1134"/>
      <c r="O56" s="1134"/>
      <c r="P56" s="1135"/>
      <c r="Q56" s="1136"/>
      <c r="R56" s="1119"/>
      <c r="S56" s="1119"/>
      <c r="T56" s="1119"/>
      <c r="U56" s="1119"/>
      <c r="V56" s="1119"/>
      <c r="W56" s="1119"/>
      <c r="X56" s="1119"/>
      <c r="Y56" s="1119"/>
      <c r="Z56" s="1119"/>
      <c r="AA56" s="1119"/>
      <c r="AB56" s="1119"/>
      <c r="AC56" s="1119"/>
      <c r="AD56" s="1119"/>
      <c r="AE56" s="1137"/>
      <c r="AF56" s="1115"/>
      <c r="AG56" s="1116"/>
      <c r="AH56" s="1116"/>
      <c r="AI56" s="1116"/>
      <c r="AJ56" s="1117"/>
      <c r="AK56" s="1118"/>
      <c r="AL56" s="1119"/>
      <c r="AM56" s="1119"/>
      <c r="AN56" s="1119"/>
      <c r="AO56" s="1119"/>
      <c r="AP56" s="1119"/>
      <c r="AQ56" s="1119"/>
      <c r="AR56" s="1119"/>
      <c r="AS56" s="1119"/>
      <c r="AT56" s="1119"/>
      <c r="AU56" s="1119"/>
      <c r="AV56" s="1119"/>
      <c r="AW56" s="1119"/>
      <c r="AX56" s="1119"/>
      <c r="AY56" s="1119"/>
      <c r="AZ56" s="1120"/>
      <c r="BA56" s="1120"/>
      <c r="BB56" s="1120"/>
      <c r="BC56" s="1120"/>
      <c r="BD56" s="1120"/>
      <c r="BE56" s="1128"/>
      <c r="BF56" s="1128"/>
      <c r="BG56" s="1128"/>
      <c r="BH56" s="1128"/>
      <c r="BI56" s="1129"/>
      <c r="BJ56" s="253"/>
      <c r="BK56" s="253"/>
      <c r="BL56" s="253"/>
      <c r="BM56" s="253"/>
      <c r="BN56" s="253"/>
      <c r="BO56" s="266"/>
      <c r="BP56" s="266"/>
      <c r="BQ56" s="263">
        <v>50</v>
      </c>
      <c r="BR56" s="264"/>
      <c r="BS56" s="1110"/>
      <c r="BT56" s="1111"/>
      <c r="BU56" s="1111"/>
      <c r="BV56" s="1111"/>
      <c r="BW56" s="1111"/>
      <c r="BX56" s="1111"/>
      <c r="BY56" s="1111"/>
      <c r="BZ56" s="1111"/>
      <c r="CA56" s="1111"/>
      <c r="CB56" s="1111"/>
      <c r="CC56" s="1111"/>
      <c r="CD56" s="1111"/>
      <c r="CE56" s="1111"/>
      <c r="CF56" s="1111"/>
      <c r="CG56" s="1112"/>
      <c r="CH56" s="1085"/>
      <c r="CI56" s="1086"/>
      <c r="CJ56" s="1086"/>
      <c r="CK56" s="1086"/>
      <c r="CL56" s="1087"/>
      <c r="CM56" s="1085"/>
      <c r="CN56" s="1086"/>
      <c r="CO56" s="1086"/>
      <c r="CP56" s="1086"/>
      <c r="CQ56" s="1087"/>
      <c r="CR56" s="1085"/>
      <c r="CS56" s="1086"/>
      <c r="CT56" s="1086"/>
      <c r="CU56" s="1086"/>
      <c r="CV56" s="1087"/>
      <c r="CW56" s="1085"/>
      <c r="CX56" s="1086"/>
      <c r="CY56" s="1086"/>
      <c r="CZ56" s="1086"/>
      <c r="DA56" s="1087"/>
      <c r="DB56" s="1085"/>
      <c r="DC56" s="1086"/>
      <c r="DD56" s="1086"/>
      <c r="DE56" s="1086"/>
      <c r="DF56" s="1087"/>
      <c r="DG56" s="1085"/>
      <c r="DH56" s="1086"/>
      <c r="DI56" s="1086"/>
      <c r="DJ56" s="1086"/>
      <c r="DK56" s="1087"/>
      <c r="DL56" s="1085"/>
      <c r="DM56" s="1086"/>
      <c r="DN56" s="1086"/>
      <c r="DO56" s="1086"/>
      <c r="DP56" s="1087"/>
      <c r="DQ56" s="1085"/>
      <c r="DR56" s="1086"/>
      <c r="DS56" s="1086"/>
      <c r="DT56" s="1086"/>
      <c r="DU56" s="1087"/>
      <c r="DV56" s="1088"/>
      <c r="DW56" s="1089"/>
      <c r="DX56" s="1089"/>
      <c r="DY56" s="1089"/>
      <c r="DZ56" s="1090"/>
      <c r="EA56" s="247"/>
    </row>
    <row r="57" spans="1:131" s="248" customFormat="1" ht="26.25" customHeight="1" x14ac:dyDescent="0.15">
      <c r="A57" s="262">
        <v>30</v>
      </c>
      <c r="B57" s="1133"/>
      <c r="C57" s="1134"/>
      <c r="D57" s="1134"/>
      <c r="E57" s="1134"/>
      <c r="F57" s="1134"/>
      <c r="G57" s="1134"/>
      <c r="H57" s="1134"/>
      <c r="I57" s="1134"/>
      <c r="J57" s="1134"/>
      <c r="K57" s="1134"/>
      <c r="L57" s="1134"/>
      <c r="M57" s="1134"/>
      <c r="N57" s="1134"/>
      <c r="O57" s="1134"/>
      <c r="P57" s="1135"/>
      <c r="Q57" s="1136"/>
      <c r="R57" s="1119"/>
      <c r="S57" s="1119"/>
      <c r="T57" s="1119"/>
      <c r="U57" s="1119"/>
      <c r="V57" s="1119"/>
      <c r="W57" s="1119"/>
      <c r="X57" s="1119"/>
      <c r="Y57" s="1119"/>
      <c r="Z57" s="1119"/>
      <c r="AA57" s="1119"/>
      <c r="AB57" s="1119"/>
      <c r="AC57" s="1119"/>
      <c r="AD57" s="1119"/>
      <c r="AE57" s="1137"/>
      <c r="AF57" s="1115"/>
      <c r="AG57" s="1116"/>
      <c r="AH57" s="1116"/>
      <c r="AI57" s="1116"/>
      <c r="AJ57" s="1117"/>
      <c r="AK57" s="1118"/>
      <c r="AL57" s="1119"/>
      <c r="AM57" s="1119"/>
      <c r="AN57" s="1119"/>
      <c r="AO57" s="1119"/>
      <c r="AP57" s="1119"/>
      <c r="AQ57" s="1119"/>
      <c r="AR57" s="1119"/>
      <c r="AS57" s="1119"/>
      <c r="AT57" s="1119"/>
      <c r="AU57" s="1119"/>
      <c r="AV57" s="1119"/>
      <c r="AW57" s="1119"/>
      <c r="AX57" s="1119"/>
      <c r="AY57" s="1119"/>
      <c r="AZ57" s="1120"/>
      <c r="BA57" s="1120"/>
      <c r="BB57" s="1120"/>
      <c r="BC57" s="1120"/>
      <c r="BD57" s="1120"/>
      <c r="BE57" s="1128"/>
      <c r="BF57" s="1128"/>
      <c r="BG57" s="1128"/>
      <c r="BH57" s="1128"/>
      <c r="BI57" s="1129"/>
      <c r="BJ57" s="253"/>
      <c r="BK57" s="253"/>
      <c r="BL57" s="253"/>
      <c r="BM57" s="253"/>
      <c r="BN57" s="253"/>
      <c r="BO57" s="266"/>
      <c r="BP57" s="266"/>
      <c r="BQ57" s="263">
        <v>51</v>
      </c>
      <c r="BR57" s="264"/>
      <c r="BS57" s="1110"/>
      <c r="BT57" s="1111"/>
      <c r="BU57" s="1111"/>
      <c r="BV57" s="1111"/>
      <c r="BW57" s="1111"/>
      <c r="BX57" s="1111"/>
      <c r="BY57" s="1111"/>
      <c r="BZ57" s="1111"/>
      <c r="CA57" s="1111"/>
      <c r="CB57" s="1111"/>
      <c r="CC57" s="1111"/>
      <c r="CD57" s="1111"/>
      <c r="CE57" s="1111"/>
      <c r="CF57" s="1111"/>
      <c r="CG57" s="1112"/>
      <c r="CH57" s="1085"/>
      <c r="CI57" s="1086"/>
      <c r="CJ57" s="1086"/>
      <c r="CK57" s="1086"/>
      <c r="CL57" s="1087"/>
      <c r="CM57" s="1085"/>
      <c r="CN57" s="1086"/>
      <c r="CO57" s="1086"/>
      <c r="CP57" s="1086"/>
      <c r="CQ57" s="1087"/>
      <c r="CR57" s="1085"/>
      <c r="CS57" s="1086"/>
      <c r="CT57" s="1086"/>
      <c r="CU57" s="1086"/>
      <c r="CV57" s="1087"/>
      <c r="CW57" s="1085"/>
      <c r="CX57" s="1086"/>
      <c r="CY57" s="1086"/>
      <c r="CZ57" s="1086"/>
      <c r="DA57" s="1087"/>
      <c r="DB57" s="1085"/>
      <c r="DC57" s="1086"/>
      <c r="DD57" s="1086"/>
      <c r="DE57" s="1086"/>
      <c r="DF57" s="1087"/>
      <c r="DG57" s="1085"/>
      <c r="DH57" s="1086"/>
      <c r="DI57" s="1086"/>
      <c r="DJ57" s="1086"/>
      <c r="DK57" s="1087"/>
      <c r="DL57" s="1085"/>
      <c r="DM57" s="1086"/>
      <c r="DN57" s="1086"/>
      <c r="DO57" s="1086"/>
      <c r="DP57" s="1087"/>
      <c r="DQ57" s="1085"/>
      <c r="DR57" s="1086"/>
      <c r="DS57" s="1086"/>
      <c r="DT57" s="1086"/>
      <c r="DU57" s="1087"/>
      <c r="DV57" s="1088"/>
      <c r="DW57" s="1089"/>
      <c r="DX57" s="1089"/>
      <c r="DY57" s="1089"/>
      <c r="DZ57" s="1090"/>
      <c r="EA57" s="247"/>
    </row>
    <row r="58" spans="1:131" s="248" customFormat="1" ht="26.25" customHeight="1" x14ac:dyDescent="0.15">
      <c r="A58" s="262">
        <v>31</v>
      </c>
      <c r="B58" s="1133"/>
      <c r="C58" s="1134"/>
      <c r="D58" s="1134"/>
      <c r="E58" s="1134"/>
      <c r="F58" s="1134"/>
      <c r="G58" s="1134"/>
      <c r="H58" s="1134"/>
      <c r="I58" s="1134"/>
      <c r="J58" s="1134"/>
      <c r="K58" s="1134"/>
      <c r="L58" s="1134"/>
      <c r="M58" s="1134"/>
      <c r="N58" s="1134"/>
      <c r="O58" s="1134"/>
      <c r="P58" s="1135"/>
      <c r="Q58" s="1136"/>
      <c r="R58" s="1119"/>
      <c r="S58" s="1119"/>
      <c r="T58" s="1119"/>
      <c r="U58" s="1119"/>
      <c r="V58" s="1119"/>
      <c r="W58" s="1119"/>
      <c r="X58" s="1119"/>
      <c r="Y58" s="1119"/>
      <c r="Z58" s="1119"/>
      <c r="AA58" s="1119"/>
      <c r="AB58" s="1119"/>
      <c r="AC58" s="1119"/>
      <c r="AD58" s="1119"/>
      <c r="AE58" s="1137"/>
      <c r="AF58" s="1115"/>
      <c r="AG58" s="1116"/>
      <c r="AH58" s="1116"/>
      <c r="AI58" s="1116"/>
      <c r="AJ58" s="1117"/>
      <c r="AK58" s="1118"/>
      <c r="AL58" s="1119"/>
      <c r="AM58" s="1119"/>
      <c r="AN58" s="1119"/>
      <c r="AO58" s="1119"/>
      <c r="AP58" s="1119"/>
      <c r="AQ58" s="1119"/>
      <c r="AR58" s="1119"/>
      <c r="AS58" s="1119"/>
      <c r="AT58" s="1119"/>
      <c r="AU58" s="1119"/>
      <c r="AV58" s="1119"/>
      <c r="AW58" s="1119"/>
      <c r="AX58" s="1119"/>
      <c r="AY58" s="1119"/>
      <c r="AZ58" s="1120"/>
      <c r="BA58" s="1120"/>
      <c r="BB58" s="1120"/>
      <c r="BC58" s="1120"/>
      <c r="BD58" s="1120"/>
      <c r="BE58" s="1128"/>
      <c r="BF58" s="1128"/>
      <c r="BG58" s="1128"/>
      <c r="BH58" s="1128"/>
      <c r="BI58" s="1129"/>
      <c r="BJ58" s="253"/>
      <c r="BK58" s="253"/>
      <c r="BL58" s="253"/>
      <c r="BM58" s="253"/>
      <c r="BN58" s="253"/>
      <c r="BO58" s="266"/>
      <c r="BP58" s="266"/>
      <c r="BQ58" s="263">
        <v>52</v>
      </c>
      <c r="BR58" s="264"/>
      <c r="BS58" s="1110"/>
      <c r="BT58" s="1111"/>
      <c r="BU58" s="1111"/>
      <c r="BV58" s="1111"/>
      <c r="BW58" s="1111"/>
      <c r="BX58" s="1111"/>
      <c r="BY58" s="1111"/>
      <c r="BZ58" s="1111"/>
      <c r="CA58" s="1111"/>
      <c r="CB58" s="1111"/>
      <c r="CC58" s="1111"/>
      <c r="CD58" s="1111"/>
      <c r="CE58" s="1111"/>
      <c r="CF58" s="1111"/>
      <c r="CG58" s="1112"/>
      <c r="CH58" s="1085"/>
      <c r="CI58" s="1086"/>
      <c r="CJ58" s="1086"/>
      <c r="CK58" s="1086"/>
      <c r="CL58" s="1087"/>
      <c r="CM58" s="1085"/>
      <c r="CN58" s="1086"/>
      <c r="CO58" s="1086"/>
      <c r="CP58" s="1086"/>
      <c r="CQ58" s="1087"/>
      <c r="CR58" s="1085"/>
      <c r="CS58" s="1086"/>
      <c r="CT58" s="1086"/>
      <c r="CU58" s="1086"/>
      <c r="CV58" s="1087"/>
      <c r="CW58" s="1085"/>
      <c r="CX58" s="1086"/>
      <c r="CY58" s="1086"/>
      <c r="CZ58" s="1086"/>
      <c r="DA58" s="1087"/>
      <c r="DB58" s="1085"/>
      <c r="DC58" s="1086"/>
      <c r="DD58" s="1086"/>
      <c r="DE58" s="1086"/>
      <c r="DF58" s="1087"/>
      <c r="DG58" s="1085"/>
      <c r="DH58" s="1086"/>
      <c r="DI58" s="1086"/>
      <c r="DJ58" s="1086"/>
      <c r="DK58" s="1087"/>
      <c r="DL58" s="1085"/>
      <c r="DM58" s="1086"/>
      <c r="DN58" s="1086"/>
      <c r="DO58" s="1086"/>
      <c r="DP58" s="1087"/>
      <c r="DQ58" s="1085"/>
      <c r="DR58" s="1086"/>
      <c r="DS58" s="1086"/>
      <c r="DT58" s="1086"/>
      <c r="DU58" s="1087"/>
      <c r="DV58" s="1088"/>
      <c r="DW58" s="1089"/>
      <c r="DX58" s="1089"/>
      <c r="DY58" s="1089"/>
      <c r="DZ58" s="1090"/>
      <c r="EA58" s="247"/>
    </row>
    <row r="59" spans="1:131" s="248" customFormat="1" ht="26.25" customHeight="1" x14ac:dyDescent="0.15">
      <c r="A59" s="262">
        <v>32</v>
      </c>
      <c r="B59" s="1133"/>
      <c r="C59" s="1134"/>
      <c r="D59" s="1134"/>
      <c r="E59" s="1134"/>
      <c r="F59" s="1134"/>
      <c r="G59" s="1134"/>
      <c r="H59" s="1134"/>
      <c r="I59" s="1134"/>
      <c r="J59" s="1134"/>
      <c r="K59" s="1134"/>
      <c r="L59" s="1134"/>
      <c r="M59" s="1134"/>
      <c r="N59" s="1134"/>
      <c r="O59" s="1134"/>
      <c r="P59" s="1135"/>
      <c r="Q59" s="1136"/>
      <c r="R59" s="1119"/>
      <c r="S59" s="1119"/>
      <c r="T59" s="1119"/>
      <c r="U59" s="1119"/>
      <c r="V59" s="1119"/>
      <c r="W59" s="1119"/>
      <c r="X59" s="1119"/>
      <c r="Y59" s="1119"/>
      <c r="Z59" s="1119"/>
      <c r="AA59" s="1119"/>
      <c r="AB59" s="1119"/>
      <c r="AC59" s="1119"/>
      <c r="AD59" s="1119"/>
      <c r="AE59" s="1137"/>
      <c r="AF59" s="1115"/>
      <c r="AG59" s="1116"/>
      <c r="AH59" s="1116"/>
      <c r="AI59" s="1116"/>
      <c r="AJ59" s="1117"/>
      <c r="AK59" s="1118"/>
      <c r="AL59" s="1119"/>
      <c r="AM59" s="1119"/>
      <c r="AN59" s="1119"/>
      <c r="AO59" s="1119"/>
      <c r="AP59" s="1119"/>
      <c r="AQ59" s="1119"/>
      <c r="AR59" s="1119"/>
      <c r="AS59" s="1119"/>
      <c r="AT59" s="1119"/>
      <c r="AU59" s="1119"/>
      <c r="AV59" s="1119"/>
      <c r="AW59" s="1119"/>
      <c r="AX59" s="1119"/>
      <c r="AY59" s="1119"/>
      <c r="AZ59" s="1120"/>
      <c r="BA59" s="1120"/>
      <c r="BB59" s="1120"/>
      <c r="BC59" s="1120"/>
      <c r="BD59" s="1120"/>
      <c r="BE59" s="1128"/>
      <c r="BF59" s="1128"/>
      <c r="BG59" s="1128"/>
      <c r="BH59" s="1128"/>
      <c r="BI59" s="1129"/>
      <c r="BJ59" s="253"/>
      <c r="BK59" s="253"/>
      <c r="BL59" s="253"/>
      <c r="BM59" s="253"/>
      <c r="BN59" s="253"/>
      <c r="BO59" s="266"/>
      <c r="BP59" s="266"/>
      <c r="BQ59" s="263">
        <v>53</v>
      </c>
      <c r="BR59" s="264"/>
      <c r="BS59" s="1110"/>
      <c r="BT59" s="1111"/>
      <c r="BU59" s="1111"/>
      <c r="BV59" s="1111"/>
      <c r="BW59" s="1111"/>
      <c r="BX59" s="1111"/>
      <c r="BY59" s="1111"/>
      <c r="BZ59" s="1111"/>
      <c r="CA59" s="1111"/>
      <c r="CB59" s="1111"/>
      <c r="CC59" s="1111"/>
      <c r="CD59" s="1111"/>
      <c r="CE59" s="1111"/>
      <c r="CF59" s="1111"/>
      <c r="CG59" s="1112"/>
      <c r="CH59" s="1085"/>
      <c r="CI59" s="1086"/>
      <c r="CJ59" s="1086"/>
      <c r="CK59" s="1086"/>
      <c r="CL59" s="1087"/>
      <c r="CM59" s="1085"/>
      <c r="CN59" s="1086"/>
      <c r="CO59" s="1086"/>
      <c r="CP59" s="1086"/>
      <c r="CQ59" s="1087"/>
      <c r="CR59" s="1085"/>
      <c r="CS59" s="1086"/>
      <c r="CT59" s="1086"/>
      <c r="CU59" s="1086"/>
      <c r="CV59" s="1087"/>
      <c r="CW59" s="1085"/>
      <c r="CX59" s="1086"/>
      <c r="CY59" s="1086"/>
      <c r="CZ59" s="1086"/>
      <c r="DA59" s="1087"/>
      <c r="DB59" s="1085"/>
      <c r="DC59" s="1086"/>
      <c r="DD59" s="1086"/>
      <c r="DE59" s="1086"/>
      <c r="DF59" s="1087"/>
      <c r="DG59" s="1085"/>
      <c r="DH59" s="1086"/>
      <c r="DI59" s="1086"/>
      <c r="DJ59" s="1086"/>
      <c r="DK59" s="1087"/>
      <c r="DL59" s="1085"/>
      <c r="DM59" s="1086"/>
      <c r="DN59" s="1086"/>
      <c r="DO59" s="1086"/>
      <c r="DP59" s="1087"/>
      <c r="DQ59" s="1085"/>
      <c r="DR59" s="1086"/>
      <c r="DS59" s="1086"/>
      <c r="DT59" s="1086"/>
      <c r="DU59" s="1087"/>
      <c r="DV59" s="1088"/>
      <c r="DW59" s="1089"/>
      <c r="DX59" s="1089"/>
      <c r="DY59" s="1089"/>
      <c r="DZ59" s="1090"/>
      <c r="EA59" s="247"/>
    </row>
    <row r="60" spans="1:131" s="248" customFormat="1" ht="26.25" customHeight="1" x14ac:dyDescent="0.15">
      <c r="A60" s="262">
        <v>33</v>
      </c>
      <c r="B60" s="1133"/>
      <c r="C60" s="1134"/>
      <c r="D60" s="1134"/>
      <c r="E60" s="1134"/>
      <c r="F60" s="1134"/>
      <c r="G60" s="1134"/>
      <c r="H60" s="1134"/>
      <c r="I60" s="1134"/>
      <c r="J60" s="1134"/>
      <c r="K60" s="1134"/>
      <c r="L60" s="1134"/>
      <c r="M60" s="1134"/>
      <c r="N60" s="1134"/>
      <c r="O60" s="1134"/>
      <c r="P60" s="1135"/>
      <c r="Q60" s="1136"/>
      <c r="R60" s="1119"/>
      <c r="S60" s="1119"/>
      <c r="T60" s="1119"/>
      <c r="U60" s="1119"/>
      <c r="V60" s="1119"/>
      <c r="W60" s="1119"/>
      <c r="X60" s="1119"/>
      <c r="Y60" s="1119"/>
      <c r="Z60" s="1119"/>
      <c r="AA60" s="1119"/>
      <c r="AB60" s="1119"/>
      <c r="AC60" s="1119"/>
      <c r="AD60" s="1119"/>
      <c r="AE60" s="1137"/>
      <c r="AF60" s="1115"/>
      <c r="AG60" s="1116"/>
      <c r="AH60" s="1116"/>
      <c r="AI60" s="1116"/>
      <c r="AJ60" s="1117"/>
      <c r="AK60" s="1118"/>
      <c r="AL60" s="1119"/>
      <c r="AM60" s="1119"/>
      <c r="AN60" s="1119"/>
      <c r="AO60" s="1119"/>
      <c r="AP60" s="1119"/>
      <c r="AQ60" s="1119"/>
      <c r="AR60" s="1119"/>
      <c r="AS60" s="1119"/>
      <c r="AT60" s="1119"/>
      <c r="AU60" s="1119"/>
      <c r="AV60" s="1119"/>
      <c r="AW60" s="1119"/>
      <c r="AX60" s="1119"/>
      <c r="AY60" s="1119"/>
      <c r="AZ60" s="1120"/>
      <c r="BA60" s="1120"/>
      <c r="BB60" s="1120"/>
      <c r="BC60" s="1120"/>
      <c r="BD60" s="1120"/>
      <c r="BE60" s="1128"/>
      <c r="BF60" s="1128"/>
      <c r="BG60" s="1128"/>
      <c r="BH60" s="1128"/>
      <c r="BI60" s="1129"/>
      <c r="BJ60" s="253"/>
      <c r="BK60" s="253"/>
      <c r="BL60" s="253"/>
      <c r="BM60" s="253"/>
      <c r="BN60" s="253"/>
      <c r="BO60" s="266"/>
      <c r="BP60" s="266"/>
      <c r="BQ60" s="263">
        <v>54</v>
      </c>
      <c r="BR60" s="264"/>
      <c r="BS60" s="1110"/>
      <c r="BT60" s="1111"/>
      <c r="BU60" s="1111"/>
      <c r="BV60" s="1111"/>
      <c r="BW60" s="1111"/>
      <c r="BX60" s="1111"/>
      <c r="BY60" s="1111"/>
      <c r="BZ60" s="1111"/>
      <c r="CA60" s="1111"/>
      <c r="CB60" s="1111"/>
      <c r="CC60" s="1111"/>
      <c r="CD60" s="1111"/>
      <c r="CE60" s="1111"/>
      <c r="CF60" s="1111"/>
      <c r="CG60" s="1112"/>
      <c r="CH60" s="1085"/>
      <c r="CI60" s="1086"/>
      <c r="CJ60" s="1086"/>
      <c r="CK60" s="1086"/>
      <c r="CL60" s="1087"/>
      <c r="CM60" s="1085"/>
      <c r="CN60" s="1086"/>
      <c r="CO60" s="1086"/>
      <c r="CP60" s="1086"/>
      <c r="CQ60" s="1087"/>
      <c r="CR60" s="1085"/>
      <c r="CS60" s="1086"/>
      <c r="CT60" s="1086"/>
      <c r="CU60" s="1086"/>
      <c r="CV60" s="1087"/>
      <c r="CW60" s="1085"/>
      <c r="CX60" s="1086"/>
      <c r="CY60" s="1086"/>
      <c r="CZ60" s="1086"/>
      <c r="DA60" s="1087"/>
      <c r="DB60" s="1085"/>
      <c r="DC60" s="1086"/>
      <c r="DD60" s="1086"/>
      <c r="DE60" s="1086"/>
      <c r="DF60" s="1087"/>
      <c r="DG60" s="1085"/>
      <c r="DH60" s="1086"/>
      <c r="DI60" s="1086"/>
      <c r="DJ60" s="1086"/>
      <c r="DK60" s="1087"/>
      <c r="DL60" s="1085"/>
      <c r="DM60" s="1086"/>
      <c r="DN60" s="1086"/>
      <c r="DO60" s="1086"/>
      <c r="DP60" s="1087"/>
      <c r="DQ60" s="1085"/>
      <c r="DR60" s="1086"/>
      <c r="DS60" s="1086"/>
      <c r="DT60" s="1086"/>
      <c r="DU60" s="1087"/>
      <c r="DV60" s="1088"/>
      <c r="DW60" s="1089"/>
      <c r="DX60" s="1089"/>
      <c r="DY60" s="1089"/>
      <c r="DZ60" s="1090"/>
      <c r="EA60" s="247"/>
    </row>
    <row r="61" spans="1:131" s="248" customFormat="1" ht="26.25" customHeight="1" thickBot="1" x14ac:dyDescent="0.2">
      <c r="A61" s="262">
        <v>34</v>
      </c>
      <c r="B61" s="1133"/>
      <c r="C61" s="1134"/>
      <c r="D61" s="1134"/>
      <c r="E61" s="1134"/>
      <c r="F61" s="1134"/>
      <c r="G61" s="1134"/>
      <c r="H61" s="1134"/>
      <c r="I61" s="1134"/>
      <c r="J61" s="1134"/>
      <c r="K61" s="1134"/>
      <c r="L61" s="1134"/>
      <c r="M61" s="1134"/>
      <c r="N61" s="1134"/>
      <c r="O61" s="1134"/>
      <c r="P61" s="1135"/>
      <c r="Q61" s="1136"/>
      <c r="R61" s="1119"/>
      <c r="S61" s="1119"/>
      <c r="T61" s="1119"/>
      <c r="U61" s="1119"/>
      <c r="V61" s="1119"/>
      <c r="W61" s="1119"/>
      <c r="X61" s="1119"/>
      <c r="Y61" s="1119"/>
      <c r="Z61" s="1119"/>
      <c r="AA61" s="1119"/>
      <c r="AB61" s="1119"/>
      <c r="AC61" s="1119"/>
      <c r="AD61" s="1119"/>
      <c r="AE61" s="1137"/>
      <c r="AF61" s="1115"/>
      <c r="AG61" s="1116"/>
      <c r="AH61" s="1116"/>
      <c r="AI61" s="1116"/>
      <c r="AJ61" s="1117"/>
      <c r="AK61" s="1118"/>
      <c r="AL61" s="1119"/>
      <c r="AM61" s="1119"/>
      <c r="AN61" s="1119"/>
      <c r="AO61" s="1119"/>
      <c r="AP61" s="1119"/>
      <c r="AQ61" s="1119"/>
      <c r="AR61" s="1119"/>
      <c r="AS61" s="1119"/>
      <c r="AT61" s="1119"/>
      <c r="AU61" s="1119"/>
      <c r="AV61" s="1119"/>
      <c r="AW61" s="1119"/>
      <c r="AX61" s="1119"/>
      <c r="AY61" s="1119"/>
      <c r="AZ61" s="1120"/>
      <c r="BA61" s="1120"/>
      <c r="BB61" s="1120"/>
      <c r="BC61" s="1120"/>
      <c r="BD61" s="1120"/>
      <c r="BE61" s="1128"/>
      <c r="BF61" s="1128"/>
      <c r="BG61" s="1128"/>
      <c r="BH61" s="1128"/>
      <c r="BI61" s="1129"/>
      <c r="BJ61" s="253"/>
      <c r="BK61" s="253"/>
      <c r="BL61" s="253"/>
      <c r="BM61" s="253"/>
      <c r="BN61" s="253"/>
      <c r="BO61" s="266"/>
      <c r="BP61" s="266"/>
      <c r="BQ61" s="263">
        <v>55</v>
      </c>
      <c r="BR61" s="264"/>
      <c r="BS61" s="1110"/>
      <c r="BT61" s="1111"/>
      <c r="BU61" s="1111"/>
      <c r="BV61" s="1111"/>
      <c r="BW61" s="1111"/>
      <c r="BX61" s="1111"/>
      <c r="BY61" s="1111"/>
      <c r="BZ61" s="1111"/>
      <c r="CA61" s="1111"/>
      <c r="CB61" s="1111"/>
      <c r="CC61" s="1111"/>
      <c r="CD61" s="1111"/>
      <c r="CE61" s="1111"/>
      <c r="CF61" s="1111"/>
      <c r="CG61" s="1112"/>
      <c r="CH61" s="1085"/>
      <c r="CI61" s="1086"/>
      <c r="CJ61" s="1086"/>
      <c r="CK61" s="1086"/>
      <c r="CL61" s="1087"/>
      <c r="CM61" s="1085"/>
      <c r="CN61" s="1086"/>
      <c r="CO61" s="1086"/>
      <c r="CP61" s="1086"/>
      <c r="CQ61" s="1087"/>
      <c r="CR61" s="1085"/>
      <c r="CS61" s="1086"/>
      <c r="CT61" s="1086"/>
      <c r="CU61" s="1086"/>
      <c r="CV61" s="1087"/>
      <c r="CW61" s="1085"/>
      <c r="CX61" s="1086"/>
      <c r="CY61" s="1086"/>
      <c r="CZ61" s="1086"/>
      <c r="DA61" s="1087"/>
      <c r="DB61" s="1085"/>
      <c r="DC61" s="1086"/>
      <c r="DD61" s="1086"/>
      <c r="DE61" s="1086"/>
      <c r="DF61" s="1087"/>
      <c r="DG61" s="1085"/>
      <c r="DH61" s="1086"/>
      <c r="DI61" s="1086"/>
      <c r="DJ61" s="1086"/>
      <c r="DK61" s="1087"/>
      <c r="DL61" s="1085"/>
      <c r="DM61" s="1086"/>
      <c r="DN61" s="1086"/>
      <c r="DO61" s="1086"/>
      <c r="DP61" s="1087"/>
      <c r="DQ61" s="1085"/>
      <c r="DR61" s="1086"/>
      <c r="DS61" s="1086"/>
      <c r="DT61" s="1086"/>
      <c r="DU61" s="1087"/>
      <c r="DV61" s="1088"/>
      <c r="DW61" s="1089"/>
      <c r="DX61" s="1089"/>
      <c r="DY61" s="1089"/>
      <c r="DZ61" s="1090"/>
      <c r="EA61" s="247"/>
    </row>
    <row r="62" spans="1:131" s="248" customFormat="1" ht="26.25" customHeight="1" x14ac:dyDescent="0.15">
      <c r="A62" s="262">
        <v>35</v>
      </c>
      <c r="B62" s="1133"/>
      <c r="C62" s="1134"/>
      <c r="D62" s="1134"/>
      <c r="E62" s="1134"/>
      <c r="F62" s="1134"/>
      <c r="G62" s="1134"/>
      <c r="H62" s="1134"/>
      <c r="I62" s="1134"/>
      <c r="J62" s="1134"/>
      <c r="K62" s="1134"/>
      <c r="L62" s="1134"/>
      <c r="M62" s="1134"/>
      <c r="N62" s="1134"/>
      <c r="O62" s="1134"/>
      <c r="P62" s="1135"/>
      <c r="Q62" s="1136"/>
      <c r="R62" s="1119"/>
      <c r="S62" s="1119"/>
      <c r="T62" s="1119"/>
      <c r="U62" s="1119"/>
      <c r="V62" s="1119"/>
      <c r="W62" s="1119"/>
      <c r="X62" s="1119"/>
      <c r="Y62" s="1119"/>
      <c r="Z62" s="1119"/>
      <c r="AA62" s="1119"/>
      <c r="AB62" s="1119"/>
      <c r="AC62" s="1119"/>
      <c r="AD62" s="1119"/>
      <c r="AE62" s="1137"/>
      <c r="AF62" s="1115"/>
      <c r="AG62" s="1116"/>
      <c r="AH62" s="1116"/>
      <c r="AI62" s="1116"/>
      <c r="AJ62" s="1117"/>
      <c r="AK62" s="1118"/>
      <c r="AL62" s="1119"/>
      <c r="AM62" s="1119"/>
      <c r="AN62" s="1119"/>
      <c r="AO62" s="1119"/>
      <c r="AP62" s="1119"/>
      <c r="AQ62" s="1119"/>
      <c r="AR62" s="1119"/>
      <c r="AS62" s="1119"/>
      <c r="AT62" s="1119"/>
      <c r="AU62" s="1119"/>
      <c r="AV62" s="1119"/>
      <c r="AW62" s="1119"/>
      <c r="AX62" s="1119"/>
      <c r="AY62" s="1119"/>
      <c r="AZ62" s="1120"/>
      <c r="BA62" s="1120"/>
      <c r="BB62" s="1120"/>
      <c r="BC62" s="1120"/>
      <c r="BD62" s="1120"/>
      <c r="BE62" s="1128"/>
      <c r="BF62" s="1128"/>
      <c r="BG62" s="1128"/>
      <c r="BH62" s="1128"/>
      <c r="BI62" s="1129"/>
      <c r="BJ62" s="1130" t="s">
        <v>411</v>
      </c>
      <c r="BK62" s="1131"/>
      <c r="BL62" s="1131"/>
      <c r="BM62" s="1131"/>
      <c r="BN62" s="1132"/>
      <c r="BO62" s="266"/>
      <c r="BP62" s="266"/>
      <c r="BQ62" s="263">
        <v>56</v>
      </c>
      <c r="BR62" s="264"/>
      <c r="BS62" s="1110"/>
      <c r="BT62" s="1111"/>
      <c r="BU62" s="1111"/>
      <c r="BV62" s="1111"/>
      <c r="BW62" s="1111"/>
      <c r="BX62" s="1111"/>
      <c r="BY62" s="1111"/>
      <c r="BZ62" s="1111"/>
      <c r="CA62" s="1111"/>
      <c r="CB62" s="1111"/>
      <c r="CC62" s="1111"/>
      <c r="CD62" s="1111"/>
      <c r="CE62" s="1111"/>
      <c r="CF62" s="1111"/>
      <c r="CG62" s="1112"/>
      <c r="CH62" s="1085"/>
      <c r="CI62" s="1086"/>
      <c r="CJ62" s="1086"/>
      <c r="CK62" s="1086"/>
      <c r="CL62" s="1087"/>
      <c r="CM62" s="1085"/>
      <c r="CN62" s="1086"/>
      <c r="CO62" s="1086"/>
      <c r="CP62" s="1086"/>
      <c r="CQ62" s="1087"/>
      <c r="CR62" s="1085"/>
      <c r="CS62" s="1086"/>
      <c r="CT62" s="1086"/>
      <c r="CU62" s="1086"/>
      <c r="CV62" s="1087"/>
      <c r="CW62" s="1085"/>
      <c r="CX62" s="1086"/>
      <c r="CY62" s="1086"/>
      <c r="CZ62" s="1086"/>
      <c r="DA62" s="1087"/>
      <c r="DB62" s="1085"/>
      <c r="DC62" s="1086"/>
      <c r="DD62" s="1086"/>
      <c r="DE62" s="1086"/>
      <c r="DF62" s="1087"/>
      <c r="DG62" s="1085"/>
      <c r="DH62" s="1086"/>
      <c r="DI62" s="1086"/>
      <c r="DJ62" s="1086"/>
      <c r="DK62" s="1087"/>
      <c r="DL62" s="1085"/>
      <c r="DM62" s="1086"/>
      <c r="DN62" s="1086"/>
      <c r="DO62" s="1086"/>
      <c r="DP62" s="1087"/>
      <c r="DQ62" s="1085"/>
      <c r="DR62" s="1086"/>
      <c r="DS62" s="1086"/>
      <c r="DT62" s="1086"/>
      <c r="DU62" s="1087"/>
      <c r="DV62" s="1088"/>
      <c r="DW62" s="1089"/>
      <c r="DX62" s="1089"/>
      <c r="DY62" s="1089"/>
      <c r="DZ62" s="1090"/>
      <c r="EA62" s="247"/>
    </row>
    <row r="63" spans="1:131" s="248" customFormat="1" ht="26.25" customHeight="1" thickBot="1" x14ac:dyDescent="0.2">
      <c r="A63" s="265" t="s">
        <v>393</v>
      </c>
      <c r="B63" s="1037" t="s">
        <v>412</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24"/>
      <c r="AF63" s="1125">
        <v>30</v>
      </c>
      <c r="AG63" s="1052"/>
      <c r="AH63" s="1052"/>
      <c r="AI63" s="1052"/>
      <c r="AJ63" s="1126"/>
      <c r="AK63" s="1127"/>
      <c r="AL63" s="1056"/>
      <c r="AM63" s="1056"/>
      <c r="AN63" s="1056"/>
      <c r="AO63" s="1056"/>
      <c r="AP63" s="1052">
        <v>1017</v>
      </c>
      <c r="AQ63" s="1052"/>
      <c r="AR63" s="1052"/>
      <c r="AS63" s="1052"/>
      <c r="AT63" s="1052"/>
      <c r="AU63" s="1052">
        <v>510</v>
      </c>
      <c r="AV63" s="1052"/>
      <c r="AW63" s="1052"/>
      <c r="AX63" s="1052"/>
      <c r="AY63" s="1052"/>
      <c r="AZ63" s="1121"/>
      <c r="BA63" s="1121"/>
      <c r="BB63" s="1121"/>
      <c r="BC63" s="1121"/>
      <c r="BD63" s="1121"/>
      <c r="BE63" s="1053"/>
      <c r="BF63" s="1053"/>
      <c r="BG63" s="1053"/>
      <c r="BH63" s="1053"/>
      <c r="BI63" s="1054"/>
      <c r="BJ63" s="1122" t="s">
        <v>176</v>
      </c>
      <c r="BK63" s="1044"/>
      <c r="BL63" s="1044"/>
      <c r="BM63" s="1044"/>
      <c r="BN63" s="1123"/>
      <c r="BO63" s="266"/>
      <c r="BP63" s="266"/>
      <c r="BQ63" s="263">
        <v>57</v>
      </c>
      <c r="BR63" s="264"/>
      <c r="BS63" s="1110"/>
      <c r="BT63" s="1111"/>
      <c r="BU63" s="1111"/>
      <c r="BV63" s="1111"/>
      <c r="BW63" s="1111"/>
      <c r="BX63" s="1111"/>
      <c r="BY63" s="1111"/>
      <c r="BZ63" s="1111"/>
      <c r="CA63" s="1111"/>
      <c r="CB63" s="1111"/>
      <c r="CC63" s="1111"/>
      <c r="CD63" s="1111"/>
      <c r="CE63" s="1111"/>
      <c r="CF63" s="1111"/>
      <c r="CG63" s="1112"/>
      <c r="CH63" s="1085"/>
      <c r="CI63" s="1086"/>
      <c r="CJ63" s="1086"/>
      <c r="CK63" s="1086"/>
      <c r="CL63" s="1087"/>
      <c r="CM63" s="1085"/>
      <c r="CN63" s="1086"/>
      <c r="CO63" s="1086"/>
      <c r="CP63" s="1086"/>
      <c r="CQ63" s="1087"/>
      <c r="CR63" s="1085"/>
      <c r="CS63" s="1086"/>
      <c r="CT63" s="1086"/>
      <c r="CU63" s="1086"/>
      <c r="CV63" s="1087"/>
      <c r="CW63" s="1085"/>
      <c r="CX63" s="1086"/>
      <c r="CY63" s="1086"/>
      <c r="CZ63" s="1086"/>
      <c r="DA63" s="1087"/>
      <c r="DB63" s="1085"/>
      <c r="DC63" s="1086"/>
      <c r="DD63" s="1086"/>
      <c r="DE63" s="1086"/>
      <c r="DF63" s="1087"/>
      <c r="DG63" s="1085"/>
      <c r="DH63" s="1086"/>
      <c r="DI63" s="1086"/>
      <c r="DJ63" s="1086"/>
      <c r="DK63" s="1087"/>
      <c r="DL63" s="1085"/>
      <c r="DM63" s="1086"/>
      <c r="DN63" s="1086"/>
      <c r="DO63" s="1086"/>
      <c r="DP63" s="1087"/>
      <c r="DQ63" s="1085"/>
      <c r="DR63" s="1086"/>
      <c r="DS63" s="1086"/>
      <c r="DT63" s="1086"/>
      <c r="DU63" s="1087"/>
      <c r="DV63" s="1088"/>
      <c r="DW63" s="1089"/>
      <c r="DX63" s="1089"/>
      <c r="DY63" s="1089"/>
      <c r="DZ63" s="1090"/>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10"/>
      <c r="BT64" s="1111"/>
      <c r="BU64" s="1111"/>
      <c r="BV64" s="1111"/>
      <c r="BW64" s="1111"/>
      <c r="BX64" s="1111"/>
      <c r="BY64" s="1111"/>
      <c r="BZ64" s="1111"/>
      <c r="CA64" s="1111"/>
      <c r="CB64" s="1111"/>
      <c r="CC64" s="1111"/>
      <c r="CD64" s="1111"/>
      <c r="CE64" s="1111"/>
      <c r="CF64" s="1111"/>
      <c r="CG64" s="1112"/>
      <c r="CH64" s="1085"/>
      <c r="CI64" s="1086"/>
      <c r="CJ64" s="1086"/>
      <c r="CK64" s="1086"/>
      <c r="CL64" s="1087"/>
      <c r="CM64" s="1085"/>
      <c r="CN64" s="1086"/>
      <c r="CO64" s="1086"/>
      <c r="CP64" s="1086"/>
      <c r="CQ64" s="1087"/>
      <c r="CR64" s="1085"/>
      <c r="CS64" s="1086"/>
      <c r="CT64" s="1086"/>
      <c r="CU64" s="1086"/>
      <c r="CV64" s="1087"/>
      <c r="CW64" s="1085"/>
      <c r="CX64" s="1086"/>
      <c r="CY64" s="1086"/>
      <c r="CZ64" s="1086"/>
      <c r="DA64" s="1087"/>
      <c r="DB64" s="1085"/>
      <c r="DC64" s="1086"/>
      <c r="DD64" s="1086"/>
      <c r="DE64" s="1086"/>
      <c r="DF64" s="1087"/>
      <c r="DG64" s="1085"/>
      <c r="DH64" s="1086"/>
      <c r="DI64" s="1086"/>
      <c r="DJ64" s="1086"/>
      <c r="DK64" s="1087"/>
      <c r="DL64" s="1085"/>
      <c r="DM64" s="1086"/>
      <c r="DN64" s="1086"/>
      <c r="DO64" s="1086"/>
      <c r="DP64" s="1087"/>
      <c r="DQ64" s="1085"/>
      <c r="DR64" s="1086"/>
      <c r="DS64" s="1086"/>
      <c r="DT64" s="1086"/>
      <c r="DU64" s="1087"/>
      <c r="DV64" s="1088"/>
      <c r="DW64" s="1089"/>
      <c r="DX64" s="1089"/>
      <c r="DY64" s="1089"/>
      <c r="DZ64" s="1090"/>
      <c r="EA64" s="247"/>
    </row>
    <row r="65" spans="1:131" s="248" customFormat="1" ht="26.25" customHeight="1" thickBot="1" x14ac:dyDescent="0.2">
      <c r="A65" s="253" t="s">
        <v>413</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10"/>
      <c r="BT65" s="1111"/>
      <c r="BU65" s="1111"/>
      <c r="BV65" s="1111"/>
      <c r="BW65" s="1111"/>
      <c r="BX65" s="1111"/>
      <c r="BY65" s="1111"/>
      <c r="BZ65" s="1111"/>
      <c r="CA65" s="1111"/>
      <c r="CB65" s="1111"/>
      <c r="CC65" s="1111"/>
      <c r="CD65" s="1111"/>
      <c r="CE65" s="1111"/>
      <c r="CF65" s="1111"/>
      <c r="CG65" s="1112"/>
      <c r="CH65" s="1085"/>
      <c r="CI65" s="1086"/>
      <c r="CJ65" s="1086"/>
      <c r="CK65" s="1086"/>
      <c r="CL65" s="1087"/>
      <c r="CM65" s="1085"/>
      <c r="CN65" s="1086"/>
      <c r="CO65" s="1086"/>
      <c r="CP65" s="1086"/>
      <c r="CQ65" s="1087"/>
      <c r="CR65" s="1085"/>
      <c r="CS65" s="1086"/>
      <c r="CT65" s="1086"/>
      <c r="CU65" s="1086"/>
      <c r="CV65" s="1087"/>
      <c r="CW65" s="1085"/>
      <c r="CX65" s="1086"/>
      <c r="CY65" s="1086"/>
      <c r="CZ65" s="1086"/>
      <c r="DA65" s="1087"/>
      <c r="DB65" s="1085"/>
      <c r="DC65" s="1086"/>
      <c r="DD65" s="1086"/>
      <c r="DE65" s="1086"/>
      <c r="DF65" s="1087"/>
      <c r="DG65" s="1085"/>
      <c r="DH65" s="1086"/>
      <c r="DI65" s="1086"/>
      <c r="DJ65" s="1086"/>
      <c r="DK65" s="1087"/>
      <c r="DL65" s="1085"/>
      <c r="DM65" s="1086"/>
      <c r="DN65" s="1086"/>
      <c r="DO65" s="1086"/>
      <c r="DP65" s="1087"/>
      <c r="DQ65" s="1085"/>
      <c r="DR65" s="1086"/>
      <c r="DS65" s="1086"/>
      <c r="DT65" s="1086"/>
      <c r="DU65" s="1087"/>
      <c r="DV65" s="1088"/>
      <c r="DW65" s="1089"/>
      <c r="DX65" s="1089"/>
      <c r="DY65" s="1089"/>
      <c r="DZ65" s="1090"/>
      <c r="EA65" s="247"/>
    </row>
    <row r="66" spans="1:131" s="248" customFormat="1" ht="26.25" customHeight="1" x14ac:dyDescent="0.15">
      <c r="A66" s="1091" t="s">
        <v>414</v>
      </c>
      <c r="B66" s="1092"/>
      <c r="C66" s="1092"/>
      <c r="D66" s="1092"/>
      <c r="E66" s="1092"/>
      <c r="F66" s="1092"/>
      <c r="G66" s="1092"/>
      <c r="H66" s="1092"/>
      <c r="I66" s="1092"/>
      <c r="J66" s="1092"/>
      <c r="K66" s="1092"/>
      <c r="L66" s="1092"/>
      <c r="M66" s="1092"/>
      <c r="N66" s="1092"/>
      <c r="O66" s="1092"/>
      <c r="P66" s="1093"/>
      <c r="Q66" s="1097" t="s">
        <v>415</v>
      </c>
      <c r="R66" s="1098"/>
      <c r="S66" s="1098"/>
      <c r="T66" s="1098"/>
      <c r="U66" s="1099"/>
      <c r="V66" s="1097" t="s">
        <v>416</v>
      </c>
      <c r="W66" s="1098"/>
      <c r="X66" s="1098"/>
      <c r="Y66" s="1098"/>
      <c r="Z66" s="1099"/>
      <c r="AA66" s="1097" t="s">
        <v>400</v>
      </c>
      <c r="AB66" s="1098"/>
      <c r="AC66" s="1098"/>
      <c r="AD66" s="1098"/>
      <c r="AE66" s="1099"/>
      <c r="AF66" s="1103" t="s">
        <v>417</v>
      </c>
      <c r="AG66" s="1104"/>
      <c r="AH66" s="1104"/>
      <c r="AI66" s="1104"/>
      <c r="AJ66" s="1105"/>
      <c r="AK66" s="1097" t="s">
        <v>418</v>
      </c>
      <c r="AL66" s="1092"/>
      <c r="AM66" s="1092"/>
      <c r="AN66" s="1092"/>
      <c r="AO66" s="1093"/>
      <c r="AP66" s="1097" t="s">
        <v>403</v>
      </c>
      <c r="AQ66" s="1098"/>
      <c r="AR66" s="1098"/>
      <c r="AS66" s="1098"/>
      <c r="AT66" s="1099"/>
      <c r="AU66" s="1097" t="s">
        <v>419</v>
      </c>
      <c r="AV66" s="1098"/>
      <c r="AW66" s="1098"/>
      <c r="AX66" s="1098"/>
      <c r="AY66" s="1099"/>
      <c r="AZ66" s="1097" t="s">
        <v>380</v>
      </c>
      <c r="BA66" s="1098"/>
      <c r="BB66" s="1098"/>
      <c r="BC66" s="1098"/>
      <c r="BD66" s="1113"/>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x14ac:dyDescent="0.2">
      <c r="A67" s="1094"/>
      <c r="B67" s="1095"/>
      <c r="C67" s="1095"/>
      <c r="D67" s="1095"/>
      <c r="E67" s="1095"/>
      <c r="F67" s="1095"/>
      <c r="G67" s="1095"/>
      <c r="H67" s="1095"/>
      <c r="I67" s="1095"/>
      <c r="J67" s="1095"/>
      <c r="K67" s="1095"/>
      <c r="L67" s="1095"/>
      <c r="M67" s="1095"/>
      <c r="N67" s="1095"/>
      <c r="O67" s="1095"/>
      <c r="P67" s="1096"/>
      <c r="Q67" s="1100"/>
      <c r="R67" s="1101"/>
      <c r="S67" s="1101"/>
      <c r="T67" s="1101"/>
      <c r="U67" s="1102"/>
      <c r="V67" s="1100"/>
      <c r="W67" s="1101"/>
      <c r="X67" s="1101"/>
      <c r="Y67" s="1101"/>
      <c r="Z67" s="1102"/>
      <c r="AA67" s="1100"/>
      <c r="AB67" s="1101"/>
      <c r="AC67" s="1101"/>
      <c r="AD67" s="1101"/>
      <c r="AE67" s="1102"/>
      <c r="AF67" s="1106"/>
      <c r="AG67" s="1107"/>
      <c r="AH67" s="1107"/>
      <c r="AI67" s="1107"/>
      <c r="AJ67" s="1108"/>
      <c r="AK67" s="1109"/>
      <c r="AL67" s="1095"/>
      <c r="AM67" s="1095"/>
      <c r="AN67" s="1095"/>
      <c r="AO67" s="1096"/>
      <c r="AP67" s="1100"/>
      <c r="AQ67" s="1101"/>
      <c r="AR67" s="1101"/>
      <c r="AS67" s="1101"/>
      <c r="AT67" s="1102"/>
      <c r="AU67" s="1100"/>
      <c r="AV67" s="1101"/>
      <c r="AW67" s="1101"/>
      <c r="AX67" s="1101"/>
      <c r="AY67" s="1102"/>
      <c r="AZ67" s="1100"/>
      <c r="BA67" s="1101"/>
      <c r="BB67" s="1101"/>
      <c r="BC67" s="1101"/>
      <c r="BD67" s="1114"/>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x14ac:dyDescent="0.15">
      <c r="A68" s="259">
        <v>1</v>
      </c>
      <c r="B68" s="1081" t="s">
        <v>574</v>
      </c>
      <c r="C68" s="1082"/>
      <c r="D68" s="1082"/>
      <c r="E68" s="1082"/>
      <c r="F68" s="1082"/>
      <c r="G68" s="1082"/>
      <c r="H68" s="1082"/>
      <c r="I68" s="1082"/>
      <c r="J68" s="1082"/>
      <c r="K68" s="1082"/>
      <c r="L68" s="1082"/>
      <c r="M68" s="1082"/>
      <c r="N68" s="1082"/>
      <c r="O68" s="1082"/>
      <c r="P68" s="1083"/>
      <c r="Q68" s="1084">
        <f>ROUND(268550/1000,0)</f>
        <v>269</v>
      </c>
      <c r="R68" s="1078"/>
      <c r="S68" s="1078"/>
      <c r="T68" s="1078"/>
      <c r="U68" s="1078"/>
      <c r="V68" s="1078">
        <f>ROUND(241605/1000,0)</f>
        <v>242</v>
      </c>
      <c r="W68" s="1078"/>
      <c r="X68" s="1078"/>
      <c r="Y68" s="1078"/>
      <c r="Z68" s="1078"/>
      <c r="AA68" s="1078">
        <f t="shared" ref="AA68:AA78" si="0">Q68-V68</f>
        <v>27</v>
      </c>
      <c r="AB68" s="1078"/>
      <c r="AC68" s="1078"/>
      <c r="AD68" s="1078"/>
      <c r="AE68" s="1078"/>
      <c r="AF68" s="1078">
        <f t="shared" ref="AF68:AF78" si="1">AA68</f>
        <v>27</v>
      </c>
      <c r="AG68" s="1078"/>
      <c r="AH68" s="1078"/>
      <c r="AI68" s="1078"/>
      <c r="AJ68" s="1078"/>
      <c r="AK68" s="1078" t="s">
        <v>589</v>
      </c>
      <c r="AL68" s="1078"/>
      <c r="AM68" s="1078"/>
      <c r="AN68" s="1078"/>
      <c r="AO68" s="1078"/>
      <c r="AP68" s="1078" t="s">
        <v>589</v>
      </c>
      <c r="AQ68" s="1078"/>
      <c r="AR68" s="1078"/>
      <c r="AS68" s="1078"/>
      <c r="AT68" s="1078"/>
      <c r="AU68" s="1078" t="s">
        <v>589</v>
      </c>
      <c r="AV68" s="1078"/>
      <c r="AW68" s="1078"/>
      <c r="AX68" s="1078"/>
      <c r="AY68" s="1078"/>
      <c r="AZ68" s="1079"/>
      <c r="BA68" s="1079"/>
      <c r="BB68" s="1079"/>
      <c r="BC68" s="1079"/>
      <c r="BD68" s="1080"/>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x14ac:dyDescent="0.15">
      <c r="A69" s="262">
        <v>2</v>
      </c>
      <c r="B69" s="1067" t="s">
        <v>575</v>
      </c>
      <c r="C69" s="1068"/>
      <c r="D69" s="1068"/>
      <c r="E69" s="1068"/>
      <c r="F69" s="1068"/>
      <c r="G69" s="1068"/>
      <c r="H69" s="1068"/>
      <c r="I69" s="1068"/>
      <c r="J69" s="1068"/>
      <c r="K69" s="1068"/>
      <c r="L69" s="1068"/>
      <c r="M69" s="1068"/>
      <c r="N69" s="1068"/>
      <c r="O69" s="1068"/>
      <c r="P69" s="1069"/>
      <c r="Q69" s="1070">
        <f>ROUND(213862/1000,0)</f>
        <v>214</v>
      </c>
      <c r="R69" s="1064"/>
      <c r="S69" s="1064"/>
      <c r="T69" s="1064"/>
      <c r="U69" s="1064"/>
      <c r="V69" s="1064">
        <f>ROUND(206785/1000,0)</f>
        <v>207</v>
      </c>
      <c r="W69" s="1064"/>
      <c r="X69" s="1064"/>
      <c r="Y69" s="1064"/>
      <c r="Z69" s="1064"/>
      <c r="AA69" s="1064">
        <f t="shared" si="0"/>
        <v>7</v>
      </c>
      <c r="AB69" s="1064"/>
      <c r="AC69" s="1064"/>
      <c r="AD69" s="1064"/>
      <c r="AE69" s="1064"/>
      <c r="AF69" s="1064">
        <f t="shared" si="1"/>
        <v>7</v>
      </c>
      <c r="AG69" s="1064"/>
      <c r="AH69" s="1064"/>
      <c r="AI69" s="1064"/>
      <c r="AJ69" s="1064"/>
      <c r="AK69" s="1064" t="s">
        <v>589</v>
      </c>
      <c r="AL69" s="1064"/>
      <c r="AM69" s="1064"/>
      <c r="AN69" s="1064"/>
      <c r="AO69" s="1064"/>
      <c r="AP69" s="1064">
        <f>ROUND(118065/1000,0)</f>
        <v>118</v>
      </c>
      <c r="AQ69" s="1064"/>
      <c r="AR69" s="1064"/>
      <c r="AS69" s="1064"/>
      <c r="AT69" s="1064"/>
      <c r="AU69" s="1064">
        <v>102</v>
      </c>
      <c r="AV69" s="1064"/>
      <c r="AW69" s="1064"/>
      <c r="AX69" s="1064"/>
      <c r="AY69" s="1064"/>
      <c r="AZ69" s="1065"/>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x14ac:dyDescent="0.15">
      <c r="A70" s="262">
        <v>3</v>
      </c>
      <c r="B70" s="1067" t="s">
        <v>576</v>
      </c>
      <c r="C70" s="1068"/>
      <c r="D70" s="1068"/>
      <c r="E70" s="1068"/>
      <c r="F70" s="1068"/>
      <c r="G70" s="1068"/>
      <c r="H70" s="1068"/>
      <c r="I70" s="1068"/>
      <c r="J70" s="1068"/>
      <c r="K70" s="1068"/>
      <c r="L70" s="1068"/>
      <c r="M70" s="1068"/>
      <c r="N70" s="1068"/>
      <c r="O70" s="1068"/>
      <c r="P70" s="1069"/>
      <c r="Q70" s="1070">
        <f>ROUND(593844/1000,0)</f>
        <v>594</v>
      </c>
      <c r="R70" s="1064"/>
      <c r="S70" s="1064"/>
      <c r="T70" s="1064"/>
      <c r="U70" s="1064"/>
      <c r="V70" s="1064">
        <f>ROUND(569642/1000,0)</f>
        <v>570</v>
      </c>
      <c r="W70" s="1064"/>
      <c r="X70" s="1064"/>
      <c r="Y70" s="1064"/>
      <c r="Z70" s="1064"/>
      <c r="AA70" s="1064">
        <f t="shared" si="0"/>
        <v>24</v>
      </c>
      <c r="AB70" s="1064"/>
      <c r="AC70" s="1064"/>
      <c r="AD70" s="1064"/>
      <c r="AE70" s="1064"/>
      <c r="AF70" s="1064">
        <f t="shared" si="1"/>
        <v>24</v>
      </c>
      <c r="AG70" s="1064"/>
      <c r="AH70" s="1064"/>
      <c r="AI70" s="1064"/>
      <c r="AJ70" s="1064"/>
      <c r="AK70" s="1064" t="s">
        <v>589</v>
      </c>
      <c r="AL70" s="1064"/>
      <c r="AM70" s="1064"/>
      <c r="AN70" s="1064"/>
      <c r="AO70" s="1064"/>
      <c r="AP70" s="1064">
        <f>ROUND(15437500/1000000,0)</f>
        <v>15</v>
      </c>
      <c r="AQ70" s="1064"/>
      <c r="AR70" s="1064"/>
      <c r="AS70" s="1064"/>
      <c r="AT70" s="1064"/>
      <c r="AU70" s="1064">
        <v>3</v>
      </c>
      <c r="AV70" s="1064"/>
      <c r="AW70" s="1064"/>
      <c r="AX70" s="1064"/>
      <c r="AY70" s="1064"/>
      <c r="AZ70" s="1065"/>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x14ac:dyDescent="0.15">
      <c r="A71" s="262">
        <v>4</v>
      </c>
      <c r="B71" s="1067" t="s">
        <v>577</v>
      </c>
      <c r="C71" s="1068"/>
      <c r="D71" s="1068"/>
      <c r="E71" s="1068"/>
      <c r="F71" s="1068"/>
      <c r="G71" s="1068"/>
      <c r="H71" s="1068"/>
      <c r="I71" s="1068"/>
      <c r="J71" s="1068"/>
      <c r="K71" s="1068"/>
      <c r="L71" s="1068"/>
      <c r="M71" s="1068"/>
      <c r="N71" s="1068"/>
      <c r="O71" s="1068"/>
      <c r="P71" s="1069"/>
      <c r="Q71" s="1070">
        <f>ROUND(20016/1000,0)</f>
        <v>20</v>
      </c>
      <c r="R71" s="1064"/>
      <c r="S71" s="1064"/>
      <c r="T71" s="1064"/>
      <c r="U71" s="1064"/>
      <c r="V71" s="1064">
        <f>ROUND(19108/1000,0)</f>
        <v>19</v>
      </c>
      <c r="W71" s="1064"/>
      <c r="X71" s="1064"/>
      <c r="Y71" s="1064"/>
      <c r="Z71" s="1064"/>
      <c r="AA71" s="1064">
        <f t="shared" si="0"/>
        <v>1</v>
      </c>
      <c r="AB71" s="1064"/>
      <c r="AC71" s="1064"/>
      <c r="AD71" s="1064"/>
      <c r="AE71" s="1064"/>
      <c r="AF71" s="1064">
        <f t="shared" si="1"/>
        <v>1</v>
      </c>
      <c r="AG71" s="1064"/>
      <c r="AH71" s="1064"/>
      <c r="AI71" s="1064"/>
      <c r="AJ71" s="1064"/>
      <c r="AK71" s="1064" t="s">
        <v>589</v>
      </c>
      <c r="AL71" s="1064"/>
      <c r="AM71" s="1064"/>
      <c r="AN71" s="1064"/>
      <c r="AO71" s="1064"/>
      <c r="AP71" s="1064" t="s">
        <v>592</v>
      </c>
      <c r="AQ71" s="1064"/>
      <c r="AR71" s="1064"/>
      <c r="AS71" s="1064"/>
      <c r="AT71" s="1064"/>
      <c r="AU71" s="1064" t="s">
        <v>589</v>
      </c>
      <c r="AV71" s="1064"/>
      <c r="AW71" s="1064"/>
      <c r="AX71" s="1064"/>
      <c r="AY71" s="1064"/>
      <c r="AZ71" s="1065"/>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x14ac:dyDescent="0.15">
      <c r="A72" s="262">
        <v>5</v>
      </c>
      <c r="B72" s="1067" t="s">
        <v>578</v>
      </c>
      <c r="C72" s="1068"/>
      <c r="D72" s="1068"/>
      <c r="E72" s="1068"/>
      <c r="F72" s="1068"/>
      <c r="G72" s="1068"/>
      <c r="H72" s="1068"/>
      <c r="I72" s="1068"/>
      <c r="J72" s="1068"/>
      <c r="K72" s="1068"/>
      <c r="L72" s="1068"/>
      <c r="M72" s="1068"/>
      <c r="N72" s="1068"/>
      <c r="O72" s="1068"/>
      <c r="P72" s="1069"/>
      <c r="Q72" s="1070">
        <f>ROUND(34393/1000,0)</f>
        <v>34</v>
      </c>
      <c r="R72" s="1064"/>
      <c r="S72" s="1064"/>
      <c r="T72" s="1064"/>
      <c r="U72" s="1064"/>
      <c r="V72" s="1064">
        <f>ROUND(13133/1000,0)</f>
        <v>13</v>
      </c>
      <c r="W72" s="1064"/>
      <c r="X72" s="1064"/>
      <c r="Y72" s="1064"/>
      <c r="Z72" s="1064"/>
      <c r="AA72" s="1064">
        <f t="shared" si="0"/>
        <v>21</v>
      </c>
      <c r="AB72" s="1064"/>
      <c r="AC72" s="1064"/>
      <c r="AD72" s="1064"/>
      <c r="AE72" s="1064"/>
      <c r="AF72" s="1064">
        <f t="shared" si="1"/>
        <v>21</v>
      </c>
      <c r="AG72" s="1064"/>
      <c r="AH72" s="1064"/>
      <c r="AI72" s="1064"/>
      <c r="AJ72" s="1064"/>
      <c r="AK72" s="1064" t="s">
        <v>589</v>
      </c>
      <c r="AL72" s="1064"/>
      <c r="AM72" s="1064"/>
      <c r="AN72" s="1064"/>
      <c r="AO72" s="1064"/>
      <c r="AP72" s="1064" t="s">
        <v>573</v>
      </c>
      <c r="AQ72" s="1064"/>
      <c r="AR72" s="1064"/>
      <c r="AS72" s="1064"/>
      <c r="AT72" s="1064"/>
      <c r="AU72" s="1064" t="s">
        <v>589</v>
      </c>
      <c r="AV72" s="1064"/>
      <c r="AW72" s="1064"/>
      <c r="AX72" s="1064"/>
      <c r="AY72" s="1064"/>
      <c r="AZ72" s="1065"/>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x14ac:dyDescent="0.15">
      <c r="A73" s="262">
        <v>6</v>
      </c>
      <c r="B73" s="1067" t="s">
        <v>579</v>
      </c>
      <c r="C73" s="1068"/>
      <c r="D73" s="1068"/>
      <c r="E73" s="1068"/>
      <c r="F73" s="1068"/>
      <c r="G73" s="1068"/>
      <c r="H73" s="1068"/>
      <c r="I73" s="1068"/>
      <c r="J73" s="1068"/>
      <c r="K73" s="1068"/>
      <c r="L73" s="1068"/>
      <c r="M73" s="1068"/>
      <c r="N73" s="1068"/>
      <c r="O73" s="1068"/>
      <c r="P73" s="1069"/>
      <c r="Q73" s="1070">
        <f>ROUND(609712/1000,0)</f>
        <v>610</v>
      </c>
      <c r="R73" s="1064"/>
      <c r="S73" s="1064"/>
      <c r="T73" s="1064"/>
      <c r="U73" s="1064"/>
      <c r="V73" s="1064">
        <f>ROUND(572269/1000,0)</f>
        <v>572</v>
      </c>
      <c r="W73" s="1064"/>
      <c r="X73" s="1064"/>
      <c r="Y73" s="1064"/>
      <c r="Z73" s="1064"/>
      <c r="AA73" s="1064">
        <f t="shared" si="0"/>
        <v>38</v>
      </c>
      <c r="AB73" s="1064"/>
      <c r="AC73" s="1064"/>
      <c r="AD73" s="1064"/>
      <c r="AE73" s="1064"/>
      <c r="AF73" s="1064">
        <f t="shared" si="1"/>
        <v>38</v>
      </c>
      <c r="AG73" s="1064"/>
      <c r="AH73" s="1064"/>
      <c r="AI73" s="1064"/>
      <c r="AJ73" s="1064"/>
      <c r="AK73" s="1064" t="s">
        <v>589</v>
      </c>
      <c r="AL73" s="1064"/>
      <c r="AM73" s="1064"/>
      <c r="AN73" s="1064"/>
      <c r="AO73" s="1064"/>
      <c r="AP73" s="1064">
        <v>133</v>
      </c>
      <c r="AQ73" s="1064"/>
      <c r="AR73" s="1064"/>
      <c r="AS73" s="1064"/>
      <c r="AT73" s="1064"/>
      <c r="AU73" s="1064" t="s">
        <v>589</v>
      </c>
      <c r="AV73" s="1064"/>
      <c r="AW73" s="1064"/>
      <c r="AX73" s="1064"/>
      <c r="AY73" s="1064"/>
      <c r="AZ73" s="1075"/>
      <c r="BA73" s="1076"/>
      <c r="BB73" s="1076"/>
      <c r="BC73" s="1076"/>
      <c r="BD73" s="1077"/>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x14ac:dyDescent="0.15">
      <c r="A74" s="262">
        <v>7</v>
      </c>
      <c r="B74" s="1067" t="s">
        <v>580</v>
      </c>
      <c r="C74" s="1068"/>
      <c r="D74" s="1068"/>
      <c r="E74" s="1068"/>
      <c r="F74" s="1068"/>
      <c r="G74" s="1068"/>
      <c r="H74" s="1068"/>
      <c r="I74" s="1068"/>
      <c r="J74" s="1068"/>
      <c r="K74" s="1068"/>
      <c r="L74" s="1068"/>
      <c r="M74" s="1068"/>
      <c r="N74" s="1068"/>
      <c r="O74" s="1068"/>
      <c r="P74" s="1069"/>
      <c r="Q74" s="1070">
        <f>ROUND(144103/1000,0)</f>
        <v>144</v>
      </c>
      <c r="R74" s="1064"/>
      <c r="S74" s="1064"/>
      <c r="T74" s="1064"/>
      <c r="U74" s="1064"/>
      <c r="V74" s="1064">
        <f>ROUND(133598/1000,0)</f>
        <v>134</v>
      </c>
      <c r="W74" s="1064"/>
      <c r="X74" s="1064"/>
      <c r="Y74" s="1064"/>
      <c r="Z74" s="1064"/>
      <c r="AA74" s="1064">
        <f t="shared" si="0"/>
        <v>10</v>
      </c>
      <c r="AB74" s="1064"/>
      <c r="AC74" s="1064"/>
      <c r="AD74" s="1064"/>
      <c r="AE74" s="1064"/>
      <c r="AF74" s="1064">
        <f t="shared" si="1"/>
        <v>10</v>
      </c>
      <c r="AG74" s="1064"/>
      <c r="AH74" s="1064"/>
      <c r="AI74" s="1064"/>
      <c r="AJ74" s="1064"/>
      <c r="AK74" s="1064" t="s">
        <v>589</v>
      </c>
      <c r="AL74" s="1064"/>
      <c r="AM74" s="1064"/>
      <c r="AN74" s="1064"/>
      <c r="AO74" s="1064"/>
      <c r="AP74" s="1064" t="s">
        <v>589</v>
      </c>
      <c r="AQ74" s="1064"/>
      <c r="AR74" s="1064"/>
      <c r="AS74" s="1064"/>
      <c r="AT74" s="1064"/>
      <c r="AU74" s="1064" t="s">
        <v>589</v>
      </c>
      <c r="AV74" s="1064"/>
      <c r="AW74" s="1064"/>
      <c r="AX74" s="1064"/>
      <c r="AY74" s="1064"/>
      <c r="AZ74" s="1075"/>
      <c r="BA74" s="1076"/>
      <c r="BB74" s="1076"/>
      <c r="BC74" s="1076"/>
      <c r="BD74" s="1077"/>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x14ac:dyDescent="0.15">
      <c r="A75" s="262">
        <v>8</v>
      </c>
      <c r="B75" s="1067" t="s">
        <v>581</v>
      </c>
      <c r="C75" s="1068"/>
      <c r="D75" s="1068"/>
      <c r="E75" s="1068"/>
      <c r="F75" s="1068"/>
      <c r="G75" s="1068"/>
      <c r="H75" s="1068"/>
      <c r="I75" s="1068"/>
      <c r="J75" s="1068"/>
      <c r="K75" s="1068"/>
      <c r="L75" s="1068"/>
      <c r="M75" s="1068"/>
      <c r="N75" s="1068"/>
      <c r="O75" s="1068"/>
      <c r="P75" s="1069"/>
      <c r="Q75" s="1074">
        <f>ROUND(5256749/1000,0)</f>
        <v>5257</v>
      </c>
      <c r="R75" s="1072"/>
      <c r="S75" s="1072"/>
      <c r="T75" s="1072"/>
      <c r="U75" s="1073"/>
      <c r="V75" s="1071">
        <f>ROUND(4166790/1000,0)</f>
        <v>4167</v>
      </c>
      <c r="W75" s="1072"/>
      <c r="X75" s="1072"/>
      <c r="Y75" s="1072"/>
      <c r="Z75" s="1073"/>
      <c r="AA75" s="1071">
        <f t="shared" si="0"/>
        <v>1090</v>
      </c>
      <c r="AB75" s="1072"/>
      <c r="AC75" s="1072"/>
      <c r="AD75" s="1072"/>
      <c r="AE75" s="1073"/>
      <c r="AF75" s="1071">
        <f t="shared" si="1"/>
        <v>1090</v>
      </c>
      <c r="AG75" s="1072"/>
      <c r="AH75" s="1072"/>
      <c r="AI75" s="1072"/>
      <c r="AJ75" s="1073"/>
      <c r="AK75" s="1071">
        <v>3</v>
      </c>
      <c r="AL75" s="1072"/>
      <c r="AM75" s="1072"/>
      <c r="AN75" s="1072"/>
      <c r="AO75" s="1073"/>
      <c r="AP75" s="1064" t="s">
        <v>589</v>
      </c>
      <c r="AQ75" s="1064"/>
      <c r="AR75" s="1064"/>
      <c r="AS75" s="1064"/>
      <c r="AT75" s="1064"/>
      <c r="AU75" s="1064" t="s">
        <v>589</v>
      </c>
      <c r="AV75" s="1064"/>
      <c r="AW75" s="1064"/>
      <c r="AX75" s="1064"/>
      <c r="AY75" s="1064"/>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x14ac:dyDescent="0.15">
      <c r="A76" s="262">
        <v>9</v>
      </c>
      <c r="B76" s="1067" t="s">
        <v>582</v>
      </c>
      <c r="C76" s="1068"/>
      <c r="D76" s="1068"/>
      <c r="E76" s="1068"/>
      <c r="F76" s="1068"/>
      <c r="G76" s="1068"/>
      <c r="H76" s="1068"/>
      <c r="I76" s="1068"/>
      <c r="J76" s="1068"/>
      <c r="K76" s="1068"/>
      <c r="L76" s="1068"/>
      <c r="M76" s="1068"/>
      <c r="N76" s="1068"/>
      <c r="O76" s="1068"/>
      <c r="P76" s="1069"/>
      <c r="Q76" s="1074">
        <v>10</v>
      </c>
      <c r="R76" s="1072"/>
      <c r="S76" s="1072"/>
      <c r="T76" s="1072"/>
      <c r="U76" s="1073"/>
      <c r="V76" s="1071">
        <v>10</v>
      </c>
      <c r="W76" s="1072"/>
      <c r="X76" s="1072"/>
      <c r="Y76" s="1072"/>
      <c r="Z76" s="1073"/>
      <c r="AA76" s="1071" t="s">
        <v>589</v>
      </c>
      <c r="AB76" s="1072"/>
      <c r="AC76" s="1072"/>
      <c r="AD76" s="1072"/>
      <c r="AE76" s="1073"/>
      <c r="AF76" s="1071" t="str">
        <f t="shared" si="1"/>
        <v>-</v>
      </c>
      <c r="AG76" s="1072"/>
      <c r="AH76" s="1072"/>
      <c r="AI76" s="1072"/>
      <c r="AJ76" s="1073"/>
      <c r="AK76" s="1071" t="str">
        <f t="shared" ref="AK76" si="2">AF76</f>
        <v>-</v>
      </c>
      <c r="AL76" s="1072"/>
      <c r="AM76" s="1072"/>
      <c r="AN76" s="1072"/>
      <c r="AO76" s="1073"/>
      <c r="AP76" s="1071" t="str">
        <f t="shared" ref="AP76" si="3">AK76</f>
        <v>-</v>
      </c>
      <c r="AQ76" s="1072"/>
      <c r="AR76" s="1072"/>
      <c r="AS76" s="1072"/>
      <c r="AT76" s="1073"/>
      <c r="AU76" s="1071" t="str">
        <f t="shared" ref="AU76" si="4">AP76</f>
        <v>-</v>
      </c>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x14ac:dyDescent="0.15">
      <c r="A77" s="262">
        <v>10</v>
      </c>
      <c r="B77" s="1067" t="s">
        <v>583</v>
      </c>
      <c r="C77" s="1068"/>
      <c r="D77" s="1068"/>
      <c r="E77" s="1068"/>
      <c r="F77" s="1068"/>
      <c r="G77" s="1068"/>
      <c r="H77" s="1068"/>
      <c r="I77" s="1068"/>
      <c r="J77" s="1068"/>
      <c r="K77" s="1068"/>
      <c r="L77" s="1068"/>
      <c r="M77" s="1068"/>
      <c r="N77" s="1068"/>
      <c r="O77" s="1068"/>
      <c r="P77" s="1069"/>
      <c r="Q77" s="1074">
        <f>ROUND(66468/1000,0)+1</f>
        <v>67</v>
      </c>
      <c r="R77" s="1072"/>
      <c r="S77" s="1072"/>
      <c r="T77" s="1072"/>
      <c r="U77" s="1073"/>
      <c r="V77" s="1071">
        <f>ROUND(62738/1000,0)</f>
        <v>63</v>
      </c>
      <c r="W77" s="1072"/>
      <c r="X77" s="1072"/>
      <c r="Y77" s="1072"/>
      <c r="Z77" s="1073"/>
      <c r="AA77" s="1071">
        <f t="shared" si="0"/>
        <v>4</v>
      </c>
      <c r="AB77" s="1072"/>
      <c r="AC77" s="1072"/>
      <c r="AD77" s="1072"/>
      <c r="AE77" s="1073"/>
      <c r="AF77" s="1071">
        <f t="shared" si="1"/>
        <v>4</v>
      </c>
      <c r="AG77" s="1072"/>
      <c r="AH77" s="1072"/>
      <c r="AI77" s="1072"/>
      <c r="AJ77" s="1073"/>
      <c r="AK77" s="1071">
        <f t="shared" ref="AK77:AK78" si="5">AF77</f>
        <v>4</v>
      </c>
      <c r="AL77" s="1072"/>
      <c r="AM77" s="1072"/>
      <c r="AN77" s="1072"/>
      <c r="AO77" s="1073"/>
      <c r="AP77" s="1071">
        <f t="shared" ref="AP77:AP78" si="6">AK77</f>
        <v>4</v>
      </c>
      <c r="AQ77" s="1072"/>
      <c r="AR77" s="1072"/>
      <c r="AS77" s="1072"/>
      <c r="AT77" s="1073"/>
      <c r="AU77" s="1071">
        <f t="shared" ref="AU77:AU78" si="7">AP77</f>
        <v>4</v>
      </c>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x14ac:dyDescent="0.15">
      <c r="A78" s="262">
        <v>11</v>
      </c>
      <c r="B78" s="1067" t="s">
        <v>584</v>
      </c>
      <c r="C78" s="1068"/>
      <c r="D78" s="1068"/>
      <c r="E78" s="1068"/>
      <c r="F78" s="1068"/>
      <c r="G78" s="1068"/>
      <c r="H78" s="1068"/>
      <c r="I78" s="1068"/>
      <c r="J78" s="1068"/>
      <c r="K78" s="1068"/>
      <c r="L78" s="1068"/>
      <c r="M78" s="1068"/>
      <c r="N78" s="1068"/>
      <c r="O78" s="1068"/>
      <c r="P78" s="1069"/>
      <c r="Q78" s="1070">
        <f>ROUND(146369105/1000,0)</f>
        <v>146369</v>
      </c>
      <c r="R78" s="1064"/>
      <c r="S78" s="1064"/>
      <c r="T78" s="1064"/>
      <c r="U78" s="1064"/>
      <c r="V78" s="1064">
        <f>ROUND(144061678/1000,0)</f>
        <v>144062</v>
      </c>
      <c r="W78" s="1064"/>
      <c r="X78" s="1064"/>
      <c r="Y78" s="1064"/>
      <c r="Z78" s="1064"/>
      <c r="AA78" s="1071">
        <f t="shared" si="0"/>
        <v>2307</v>
      </c>
      <c r="AB78" s="1072"/>
      <c r="AC78" s="1072"/>
      <c r="AD78" s="1072"/>
      <c r="AE78" s="1073"/>
      <c r="AF78" s="1064">
        <f t="shared" si="1"/>
        <v>2307</v>
      </c>
      <c r="AG78" s="1064"/>
      <c r="AH78" s="1064"/>
      <c r="AI78" s="1064"/>
      <c r="AJ78" s="1064"/>
      <c r="AK78" s="1071">
        <f t="shared" si="5"/>
        <v>2307</v>
      </c>
      <c r="AL78" s="1072"/>
      <c r="AM78" s="1072"/>
      <c r="AN78" s="1072"/>
      <c r="AO78" s="1073"/>
      <c r="AP78" s="1071">
        <f t="shared" si="6"/>
        <v>2307</v>
      </c>
      <c r="AQ78" s="1072"/>
      <c r="AR78" s="1072"/>
      <c r="AS78" s="1072"/>
      <c r="AT78" s="1073"/>
      <c r="AU78" s="1071">
        <f t="shared" si="7"/>
        <v>2307</v>
      </c>
      <c r="AV78" s="1072"/>
      <c r="AW78" s="1072"/>
      <c r="AX78" s="1072"/>
      <c r="AY78" s="1073"/>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x14ac:dyDescent="0.15">
      <c r="A79" s="262">
        <v>12</v>
      </c>
      <c r="B79" s="1067"/>
      <c r="C79" s="1068"/>
      <c r="D79" s="1068"/>
      <c r="E79" s="1068"/>
      <c r="F79" s="1068"/>
      <c r="G79" s="1068"/>
      <c r="H79" s="1068"/>
      <c r="I79" s="1068"/>
      <c r="J79" s="1068"/>
      <c r="K79" s="1068"/>
      <c r="L79" s="1068"/>
      <c r="M79" s="1068"/>
      <c r="N79" s="1068"/>
      <c r="O79" s="1068"/>
      <c r="P79" s="1069"/>
      <c r="Q79" s="1070"/>
      <c r="R79" s="1064"/>
      <c r="S79" s="1064"/>
      <c r="T79" s="1064"/>
      <c r="U79" s="1064"/>
      <c r="V79" s="1064"/>
      <c r="W79" s="1064"/>
      <c r="X79" s="1064"/>
      <c r="Y79" s="1064"/>
      <c r="Z79" s="1064"/>
      <c r="AA79" s="1071"/>
      <c r="AB79" s="1072"/>
      <c r="AC79" s="1072"/>
      <c r="AD79" s="1072"/>
      <c r="AE79" s="1073"/>
      <c r="AF79" s="1064"/>
      <c r="AG79" s="1064"/>
      <c r="AH79" s="1064"/>
      <c r="AI79" s="1064"/>
      <c r="AJ79" s="1064"/>
      <c r="AK79" s="1064"/>
      <c r="AL79" s="1064"/>
      <c r="AM79" s="1064"/>
      <c r="AN79" s="1064"/>
      <c r="AO79" s="1064"/>
      <c r="AP79" s="1064"/>
      <c r="AQ79" s="1064"/>
      <c r="AR79" s="1064"/>
      <c r="AS79" s="1064"/>
      <c r="AT79" s="1064"/>
      <c r="AU79" s="1064"/>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x14ac:dyDescent="0.15">
      <c r="A80" s="262">
        <v>13</v>
      </c>
      <c r="B80" s="1067"/>
      <c r="C80" s="1068"/>
      <c r="D80" s="1068"/>
      <c r="E80" s="1068"/>
      <c r="F80" s="1068"/>
      <c r="G80" s="1068"/>
      <c r="H80" s="1068"/>
      <c r="I80" s="1068"/>
      <c r="J80" s="1068"/>
      <c r="K80" s="1068"/>
      <c r="L80" s="1068"/>
      <c r="M80" s="1068"/>
      <c r="N80" s="1068"/>
      <c r="O80" s="1068"/>
      <c r="P80" s="1069"/>
      <c r="Q80" s="1070"/>
      <c r="R80" s="1064"/>
      <c r="S80" s="1064"/>
      <c r="T80" s="1064"/>
      <c r="U80" s="1064"/>
      <c r="V80" s="1064"/>
      <c r="W80" s="1064"/>
      <c r="X80" s="1064"/>
      <c r="Y80" s="1064"/>
      <c r="Z80" s="1064"/>
      <c r="AA80" s="1064"/>
      <c r="AB80" s="1064"/>
      <c r="AC80" s="1064"/>
      <c r="AD80" s="1064"/>
      <c r="AE80" s="1064"/>
      <c r="AF80" s="1064"/>
      <c r="AG80" s="1064"/>
      <c r="AH80" s="1064"/>
      <c r="AI80" s="1064"/>
      <c r="AJ80" s="1064"/>
      <c r="AK80" s="1064"/>
      <c r="AL80" s="1064"/>
      <c r="AM80" s="1064"/>
      <c r="AN80" s="1064"/>
      <c r="AO80" s="1064"/>
      <c r="AP80" s="1064"/>
      <c r="AQ80" s="1064"/>
      <c r="AR80" s="1064"/>
      <c r="AS80" s="1064"/>
      <c r="AT80" s="1064"/>
      <c r="AU80" s="1064"/>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x14ac:dyDescent="0.15">
      <c r="A81" s="262">
        <v>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x14ac:dyDescent="0.15">
      <c r="A82" s="262">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x14ac:dyDescent="0.15">
      <c r="A83" s="262">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x14ac:dyDescent="0.15">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x14ac:dyDescent="0.15">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x14ac:dyDescent="0.15">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x14ac:dyDescent="0.15">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x14ac:dyDescent="0.2">
      <c r="A88" s="265" t="s">
        <v>393</v>
      </c>
      <c r="B88" s="1037" t="s">
        <v>420</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f>SUM(AF68:AJ87)</f>
        <v>3529</v>
      </c>
      <c r="AG88" s="1052"/>
      <c r="AH88" s="1052"/>
      <c r="AI88" s="1052"/>
      <c r="AJ88" s="1052"/>
      <c r="AK88" s="1056"/>
      <c r="AL88" s="1056"/>
      <c r="AM88" s="1056"/>
      <c r="AN88" s="1056"/>
      <c r="AO88" s="1056"/>
      <c r="AP88" s="1052">
        <f>SUM(AP68:AT87)</f>
        <v>2577</v>
      </c>
      <c r="AQ88" s="1052"/>
      <c r="AR88" s="1052"/>
      <c r="AS88" s="1052"/>
      <c r="AT88" s="1052"/>
      <c r="AU88" s="1052">
        <f>SUM(AU68:AY87)</f>
        <v>2416</v>
      </c>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393</v>
      </c>
      <c r="BR102" s="1037" t="s">
        <v>421</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c r="CS102" s="1044"/>
      <c r="CT102" s="1044"/>
      <c r="CU102" s="1044"/>
      <c r="CV102" s="1045"/>
      <c r="CW102" s="1043"/>
      <c r="CX102" s="1044"/>
      <c r="CY102" s="1044"/>
      <c r="CZ102" s="1044"/>
      <c r="DA102" s="1045"/>
      <c r="DB102" s="1043"/>
      <c r="DC102" s="1044"/>
      <c r="DD102" s="1044"/>
      <c r="DE102" s="1044"/>
      <c r="DF102" s="1045"/>
      <c r="DG102" s="1043"/>
      <c r="DH102" s="1044"/>
      <c r="DI102" s="1044"/>
      <c r="DJ102" s="1044"/>
      <c r="DK102" s="1045"/>
      <c r="DL102" s="1043"/>
      <c r="DM102" s="1044"/>
      <c r="DN102" s="1044"/>
      <c r="DO102" s="1044"/>
      <c r="DP102" s="1045"/>
      <c r="DQ102" s="1043"/>
      <c r="DR102" s="1044"/>
      <c r="DS102" s="1044"/>
      <c r="DT102" s="1044"/>
      <c r="DU102" s="1045"/>
      <c r="DV102" s="1026"/>
      <c r="DW102" s="1027"/>
      <c r="DX102" s="1027"/>
      <c r="DY102" s="1027"/>
      <c r="DZ102" s="1028"/>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422</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423</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424</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425</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31" t="s">
        <v>426</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427</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x14ac:dyDescent="0.15">
      <c r="A109" s="986" t="s">
        <v>428</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429</v>
      </c>
      <c r="AB109" s="987"/>
      <c r="AC109" s="987"/>
      <c r="AD109" s="987"/>
      <c r="AE109" s="988"/>
      <c r="AF109" s="989" t="s">
        <v>310</v>
      </c>
      <c r="AG109" s="987"/>
      <c r="AH109" s="987"/>
      <c r="AI109" s="987"/>
      <c r="AJ109" s="988"/>
      <c r="AK109" s="989" t="s">
        <v>309</v>
      </c>
      <c r="AL109" s="987"/>
      <c r="AM109" s="987"/>
      <c r="AN109" s="987"/>
      <c r="AO109" s="988"/>
      <c r="AP109" s="989" t="s">
        <v>430</v>
      </c>
      <c r="AQ109" s="987"/>
      <c r="AR109" s="987"/>
      <c r="AS109" s="987"/>
      <c r="AT109" s="1018"/>
      <c r="AU109" s="986" t="s">
        <v>428</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429</v>
      </c>
      <c r="BR109" s="987"/>
      <c r="BS109" s="987"/>
      <c r="BT109" s="987"/>
      <c r="BU109" s="988"/>
      <c r="BV109" s="989" t="s">
        <v>310</v>
      </c>
      <c r="BW109" s="987"/>
      <c r="BX109" s="987"/>
      <c r="BY109" s="987"/>
      <c r="BZ109" s="988"/>
      <c r="CA109" s="989" t="s">
        <v>309</v>
      </c>
      <c r="CB109" s="987"/>
      <c r="CC109" s="987"/>
      <c r="CD109" s="987"/>
      <c r="CE109" s="988"/>
      <c r="CF109" s="1025" t="s">
        <v>430</v>
      </c>
      <c r="CG109" s="1025"/>
      <c r="CH109" s="1025"/>
      <c r="CI109" s="1025"/>
      <c r="CJ109" s="1025"/>
      <c r="CK109" s="989" t="s">
        <v>431</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429</v>
      </c>
      <c r="DH109" s="987"/>
      <c r="DI109" s="987"/>
      <c r="DJ109" s="987"/>
      <c r="DK109" s="988"/>
      <c r="DL109" s="989" t="s">
        <v>310</v>
      </c>
      <c r="DM109" s="987"/>
      <c r="DN109" s="987"/>
      <c r="DO109" s="987"/>
      <c r="DP109" s="988"/>
      <c r="DQ109" s="989" t="s">
        <v>309</v>
      </c>
      <c r="DR109" s="987"/>
      <c r="DS109" s="987"/>
      <c r="DT109" s="987"/>
      <c r="DU109" s="988"/>
      <c r="DV109" s="989" t="s">
        <v>430</v>
      </c>
      <c r="DW109" s="987"/>
      <c r="DX109" s="987"/>
      <c r="DY109" s="987"/>
      <c r="DZ109" s="1018"/>
    </row>
    <row r="110" spans="1:131" s="247" customFormat="1" ht="26.25" customHeight="1" x14ac:dyDescent="0.15">
      <c r="A110" s="889" t="s">
        <v>432</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359128</v>
      </c>
      <c r="AB110" s="980"/>
      <c r="AC110" s="980"/>
      <c r="AD110" s="980"/>
      <c r="AE110" s="981"/>
      <c r="AF110" s="982">
        <v>377343</v>
      </c>
      <c r="AG110" s="980"/>
      <c r="AH110" s="980"/>
      <c r="AI110" s="980"/>
      <c r="AJ110" s="981"/>
      <c r="AK110" s="982">
        <v>357520</v>
      </c>
      <c r="AL110" s="980"/>
      <c r="AM110" s="980"/>
      <c r="AN110" s="980"/>
      <c r="AO110" s="981"/>
      <c r="AP110" s="983">
        <v>20.6</v>
      </c>
      <c r="AQ110" s="984"/>
      <c r="AR110" s="984"/>
      <c r="AS110" s="984"/>
      <c r="AT110" s="985"/>
      <c r="AU110" s="1019" t="s">
        <v>73</v>
      </c>
      <c r="AV110" s="1020"/>
      <c r="AW110" s="1020"/>
      <c r="AX110" s="1020"/>
      <c r="AY110" s="1020"/>
      <c r="AZ110" s="945" t="s">
        <v>433</v>
      </c>
      <c r="BA110" s="890"/>
      <c r="BB110" s="890"/>
      <c r="BC110" s="890"/>
      <c r="BD110" s="890"/>
      <c r="BE110" s="890"/>
      <c r="BF110" s="890"/>
      <c r="BG110" s="890"/>
      <c r="BH110" s="890"/>
      <c r="BI110" s="890"/>
      <c r="BJ110" s="890"/>
      <c r="BK110" s="890"/>
      <c r="BL110" s="890"/>
      <c r="BM110" s="890"/>
      <c r="BN110" s="890"/>
      <c r="BO110" s="890"/>
      <c r="BP110" s="891"/>
      <c r="BQ110" s="946">
        <v>3129480</v>
      </c>
      <c r="BR110" s="927"/>
      <c r="BS110" s="927"/>
      <c r="BT110" s="927"/>
      <c r="BU110" s="927"/>
      <c r="BV110" s="927">
        <v>3123356</v>
      </c>
      <c r="BW110" s="927"/>
      <c r="BX110" s="927"/>
      <c r="BY110" s="927"/>
      <c r="BZ110" s="927"/>
      <c r="CA110" s="927">
        <v>3832195</v>
      </c>
      <c r="CB110" s="927"/>
      <c r="CC110" s="927"/>
      <c r="CD110" s="927"/>
      <c r="CE110" s="927"/>
      <c r="CF110" s="951">
        <v>220.7</v>
      </c>
      <c r="CG110" s="952"/>
      <c r="CH110" s="952"/>
      <c r="CI110" s="952"/>
      <c r="CJ110" s="952"/>
      <c r="CK110" s="1015" t="s">
        <v>434</v>
      </c>
      <c r="CL110" s="901"/>
      <c r="CM110" s="976" t="s">
        <v>435</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176</v>
      </c>
      <c r="DH110" s="927"/>
      <c r="DI110" s="927"/>
      <c r="DJ110" s="927"/>
      <c r="DK110" s="927"/>
      <c r="DL110" s="927" t="s">
        <v>176</v>
      </c>
      <c r="DM110" s="927"/>
      <c r="DN110" s="927"/>
      <c r="DO110" s="927"/>
      <c r="DP110" s="927"/>
      <c r="DQ110" s="927" t="s">
        <v>395</v>
      </c>
      <c r="DR110" s="927"/>
      <c r="DS110" s="927"/>
      <c r="DT110" s="927"/>
      <c r="DU110" s="927"/>
      <c r="DV110" s="928" t="s">
        <v>176</v>
      </c>
      <c r="DW110" s="928"/>
      <c r="DX110" s="928"/>
      <c r="DY110" s="928"/>
      <c r="DZ110" s="929"/>
    </row>
    <row r="111" spans="1:131" s="247" customFormat="1" ht="26.25" customHeight="1" x14ac:dyDescent="0.15">
      <c r="A111" s="856" t="s">
        <v>436</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176</v>
      </c>
      <c r="AB111" s="1008"/>
      <c r="AC111" s="1008"/>
      <c r="AD111" s="1008"/>
      <c r="AE111" s="1009"/>
      <c r="AF111" s="1010" t="s">
        <v>176</v>
      </c>
      <c r="AG111" s="1008"/>
      <c r="AH111" s="1008"/>
      <c r="AI111" s="1008"/>
      <c r="AJ111" s="1009"/>
      <c r="AK111" s="1010" t="s">
        <v>176</v>
      </c>
      <c r="AL111" s="1008"/>
      <c r="AM111" s="1008"/>
      <c r="AN111" s="1008"/>
      <c r="AO111" s="1009"/>
      <c r="AP111" s="1011" t="s">
        <v>176</v>
      </c>
      <c r="AQ111" s="1012"/>
      <c r="AR111" s="1012"/>
      <c r="AS111" s="1012"/>
      <c r="AT111" s="1013"/>
      <c r="AU111" s="1021"/>
      <c r="AV111" s="1022"/>
      <c r="AW111" s="1022"/>
      <c r="AX111" s="1022"/>
      <c r="AY111" s="1022"/>
      <c r="AZ111" s="897" t="s">
        <v>437</v>
      </c>
      <c r="BA111" s="832"/>
      <c r="BB111" s="832"/>
      <c r="BC111" s="832"/>
      <c r="BD111" s="832"/>
      <c r="BE111" s="832"/>
      <c r="BF111" s="832"/>
      <c r="BG111" s="832"/>
      <c r="BH111" s="832"/>
      <c r="BI111" s="832"/>
      <c r="BJ111" s="832"/>
      <c r="BK111" s="832"/>
      <c r="BL111" s="832"/>
      <c r="BM111" s="832"/>
      <c r="BN111" s="832"/>
      <c r="BO111" s="832"/>
      <c r="BP111" s="833"/>
      <c r="BQ111" s="898">
        <v>31449</v>
      </c>
      <c r="BR111" s="899"/>
      <c r="BS111" s="899"/>
      <c r="BT111" s="899"/>
      <c r="BU111" s="899"/>
      <c r="BV111" s="899">
        <v>25449</v>
      </c>
      <c r="BW111" s="899"/>
      <c r="BX111" s="899"/>
      <c r="BY111" s="899"/>
      <c r="BZ111" s="899"/>
      <c r="CA111" s="899">
        <v>58383</v>
      </c>
      <c r="CB111" s="899"/>
      <c r="CC111" s="899"/>
      <c r="CD111" s="899"/>
      <c r="CE111" s="899"/>
      <c r="CF111" s="960">
        <v>3.4</v>
      </c>
      <c r="CG111" s="961"/>
      <c r="CH111" s="961"/>
      <c r="CI111" s="961"/>
      <c r="CJ111" s="961"/>
      <c r="CK111" s="1016"/>
      <c r="CL111" s="903"/>
      <c r="CM111" s="906" t="s">
        <v>438</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176</v>
      </c>
      <c r="DH111" s="899"/>
      <c r="DI111" s="899"/>
      <c r="DJ111" s="899"/>
      <c r="DK111" s="899"/>
      <c r="DL111" s="899" t="s">
        <v>176</v>
      </c>
      <c r="DM111" s="899"/>
      <c r="DN111" s="899"/>
      <c r="DO111" s="899"/>
      <c r="DP111" s="899"/>
      <c r="DQ111" s="899" t="s">
        <v>176</v>
      </c>
      <c r="DR111" s="899"/>
      <c r="DS111" s="899"/>
      <c r="DT111" s="899"/>
      <c r="DU111" s="899"/>
      <c r="DV111" s="876" t="s">
        <v>395</v>
      </c>
      <c r="DW111" s="876"/>
      <c r="DX111" s="876"/>
      <c r="DY111" s="876"/>
      <c r="DZ111" s="877"/>
    </row>
    <row r="112" spans="1:131" s="247" customFormat="1" ht="26.25" customHeight="1" x14ac:dyDescent="0.15">
      <c r="A112" s="1001" t="s">
        <v>439</v>
      </c>
      <c r="B112" s="1002"/>
      <c r="C112" s="832" t="s">
        <v>440</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395</v>
      </c>
      <c r="AB112" s="862"/>
      <c r="AC112" s="862"/>
      <c r="AD112" s="862"/>
      <c r="AE112" s="863"/>
      <c r="AF112" s="864" t="s">
        <v>395</v>
      </c>
      <c r="AG112" s="862"/>
      <c r="AH112" s="862"/>
      <c r="AI112" s="862"/>
      <c r="AJ112" s="863"/>
      <c r="AK112" s="864" t="s">
        <v>395</v>
      </c>
      <c r="AL112" s="862"/>
      <c r="AM112" s="862"/>
      <c r="AN112" s="862"/>
      <c r="AO112" s="863"/>
      <c r="AP112" s="909" t="s">
        <v>395</v>
      </c>
      <c r="AQ112" s="910"/>
      <c r="AR112" s="910"/>
      <c r="AS112" s="910"/>
      <c r="AT112" s="911"/>
      <c r="AU112" s="1021"/>
      <c r="AV112" s="1022"/>
      <c r="AW112" s="1022"/>
      <c r="AX112" s="1022"/>
      <c r="AY112" s="1022"/>
      <c r="AZ112" s="897" t="s">
        <v>441</v>
      </c>
      <c r="BA112" s="832"/>
      <c r="BB112" s="832"/>
      <c r="BC112" s="832"/>
      <c r="BD112" s="832"/>
      <c r="BE112" s="832"/>
      <c r="BF112" s="832"/>
      <c r="BG112" s="832"/>
      <c r="BH112" s="832"/>
      <c r="BI112" s="832"/>
      <c r="BJ112" s="832"/>
      <c r="BK112" s="832"/>
      <c r="BL112" s="832"/>
      <c r="BM112" s="832"/>
      <c r="BN112" s="832"/>
      <c r="BO112" s="832"/>
      <c r="BP112" s="833"/>
      <c r="BQ112" s="898">
        <v>480843</v>
      </c>
      <c r="BR112" s="899"/>
      <c r="BS112" s="899"/>
      <c r="BT112" s="899"/>
      <c r="BU112" s="899"/>
      <c r="BV112" s="899">
        <v>505053</v>
      </c>
      <c r="BW112" s="899"/>
      <c r="BX112" s="899"/>
      <c r="BY112" s="899"/>
      <c r="BZ112" s="899"/>
      <c r="CA112" s="899">
        <v>509577</v>
      </c>
      <c r="CB112" s="899"/>
      <c r="CC112" s="899"/>
      <c r="CD112" s="899"/>
      <c r="CE112" s="899"/>
      <c r="CF112" s="960">
        <v>29.3</v>
      </c>
      <c r="CG112" s="961"/>
      <c r="CH112" s="961"/>
      <c r="CI112" s="961"/>
      <c r="CJ112" s="961"/>
      <c r="CK112" s="1016"/>
      <c r="CL112" s="903"/>
      <c r="CM112" s="906" t="s">
        <v>442</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395</v>
      </c>
      <c r="DH112" s="899"/>
      <c r="DI112" s="899"/>
      <c r="DJ112" s="899"/>
      <c r="DK112" s="899"/>
      <c r="DL112" s="899" t="s">
        <v>395</v>
      </c>
      <c r="DM112" s="899"/>
      <c r="DN112" s="899"/>
      <c r="DO112" s="899"/>
      <c r="DP112" s="899"/>
      <c r="DQ112" s="899" t="s">
        <v>176</v>
      </c>
      <c r="DR112" s="899"/>
      <c r="DS112" s="899"/>
      <c r="DT112" s="899"/>
      <c r="DU112" s="899"/>
      <c r="DV112" s="876" t="s">
        <v>395</v>
      </c>
      <c r="DW112" s="876"/>
      <c r="DX112" s="876"/>
      <c r="DY112" s="876"/>
      <c r="DZ112" s="877"/>
    </row>
    <row r="113" spans="1:130" s="247" customFormat="1" ht="26.25" customHeight="1" x14ac:dyDescent="0.15">
      <c r="A113" s="1003"/>
      <c r="B113" s="1004"/>
      <c r="C113" s="832" t="s">
        <v>443</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34833</v>
      </c>
      <c r="AB113" s="1008"/>
      <c r="AC113" s="1008"/>
      <c r="AD113" s="1008"/>
      <c r="AE113" s="1009"/>
      <c r="AF113" s="1010">
        <v>35239</v>
      </c>
      <c r="AG113" s="1008"/>
      <c r="AH113" s="1008"/>
      <c r="AI113" s="1008"/>
      <c r="AJ113" s="1009"/>
      <c r="AK113" s="1010">
        <v>36109</v>
      </c>
      <c r="AL113" s="1008"/>
      <c r="AM113" s="1008"/>
      <c r="AN113" s="1008"/>
      <c r="AO113" s="1009"/>
      <c r="AP113" s="1011">
        <v>2.1</v>
      </c>
      <c r="AQ113" s="1012"/>
      <c r="AR113" s="1012"/>
      <c r="AS113" s="1012"/>
      <c r="AT113" s="1013"/>
      <c r="AU113" s="1021"/>
      <c r="AV113" s="1022"/>
      <c r="AW113" s="1022"/>
      <c r="AX113" s="1022"/>
      <c r="AY113" s="1022"/>
      <c r="AZ113" s="897" t="s">
        <v>444</v>
      </c>
      <c r="BA113" s="832"/>
      <c r="BB113" s="832"/>
      <c r="BC113" s="832"/>
      <c r="BD113" s="832"/>
      <c r="BE113" s="832"/>
      <c r="BF113" s="832"/>
      <c r="BG113" s="832"/>
      <c r="BH113" s="832"/>
      <c r="BI113" s="832"/>
      <c r="BJ113" s="832"/>
      <c r="BK113" s="832"/>
      <c r="BL113" s="832"/>
      <c r="BM113" s="832"/>
      <c r="BN113" s="832"/>
      <c r="BO113" s="832"/>
      <c r="BP113" s="833"/>
      <c r="BQ113" s="898">
        <v>80114</v>
      </c>
      <c r="BR113" s="899"/>
      <c r="BS113" s="899"/>
      <c r="BT113" s="899"/>
      <c r="BU113" s="899"/>
      <c r="BV113" s="899">
        <v>54937</v>
      </c>
      <c r="BW113" s="899"/>
      <c r="BX113" s="899"/>
      <c r="BY113" s="899"/>
      <c r="BZ113" s="899"/>
      <c r="CA113" s="899">
        <v>104927</v>
      </c>
      <c r="CB113" s="899"/>
      <c r="CC113" s="899"/>
      <c r="CD113" s="899"/>
      <c r="CE113" s="899"/>
      <c r="CF113" s="960">
        <v>6</v>
      </c>
      <c r="CG113" s="961"/>
      <c r="CH113" s="961"/>
      <c r="CI113" s="961"/>
      <c r="CJ113" s="961"/>
      <c r="CK113" s="1016"/>
      <c r="CL113" s="903"/>
      <c r="CM113" s="906" t="s">
        <v>445</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395</v>
      </c>
      <c r="DH113" s="862"/>
      <c r="DI113" s="862"/>
      <c r="DJ113" s="862"/>
      <c r="DK113" s="863"/>
      <c r="DL113" s="864" t="s">
        <v>395</v>
      </c>
      <c r="DM113" s="862"/>
      <c r="DN113" s="862"/>
      <c r="DO113" s="862"/>
      <c r="DP113" s="863"/>
      <c r="DQ113" s="864" t="s">
        <v>395</v>
      </c>
      <c r="DR113" s="862"/>
      <c r="DS113" s="862"/>
      <c r="DT113" s="862"/>
      <c r="DU113" s="863"/>
      <c r="DV113" s="909" t="s">
        <v>176</v>
      </c>
      <c r="DW113" s="910"/>
      <c r="DX113" s="910"/>
      <c r="DY113" s="910"/>
      <c r="DZ113" s="911"/>
    </row>
    <row r="114" spans="1:130" s="247" customFormat="1" ht="26.25" customHeight="1" x14ac:dyDescent="0.15">
      <c r="A114" s="1003"/>
      <c r="B114" s="1004"/>
      <c r="C114" s="832" t="s">
        <v>446</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v>27031</v>
      </c>
      <c r="AB114" s="862"/>
      <c r="AC114" s="862"/>
      <c r="AD114" s="862"/>
      <c r="AE114" s="863"/>
      <c r="AF114" s="864">
        <v>28071</v>
      </c>
      <c r="AG114" s="862"/>
      <c r="AH114" s="862"/>
      <c r="AI114" s="862"/>
      <c r="AJ114" s="863"/>
      <c r="AK114" s="864">
        <v>28372</v>
      </c>
      <c r="AL114" s="862"/>
      <c r="AM114" s="862"/>
      <c r="AN114" s="862"/>
      <c r="AO114" s="863"/>
      <c r="AP114" s="909">
        <v>1.6</v>
      </c>
      <c r="AQ114" s="910"/>
      <c r="AR114" s="910"/>
      <c r="AS114" s="910"/>
      <c r="AT114" s="911"/>
      <c r="AU114" s="1021"/>
      <c r="AV114" s="1022"/>
      <c r="AW114" s="1022"/>
      <c r="AX114" s="1022"/>
      <c r="AY114" s="1022"/>
      <c r="AZ114" s="897" t="s">
        <v>447</v>
      </c>
      <c r="BA114" s="832"/>
      <c r="BB114" s="832"/>
      <c r="BC114" s="832"/>
      <c r="BD114" s="832"/>
      <c r="BE114" s="832"/>
      <c r="BF114" s="832"/>
      <c r="BG114" s="832"/>
      <c r="BH114" s="832"/>
      <c r="BI114" s="832"/>
      <c r="BJ114" s="832"/>
      <c r="BK114" s="832"/>
      <c r="BL114" s="832"/>
      <c r="BM114" s="832"/>
      <c r="BN114" s="832"/>
      <c r="BO114" s="832"/>
      <c r="BP114" s="833"/>
      <c r="BQ114" s="898">
        <v>292816</v>
      </c>
      <c r="BR114" s="899"/>
      <c r="BS114" s="899"/>
      <c r="BT114" s="899"/>
      <c r="BU114" s="899"/>
      <c r="BV114" s="899">
        <v>257145</v>
      </c>
      <c r="BW114" s="899"/>
      <c r="BX114" s="899"/>
      <c r="BY114" s="899"/>
      <c r="BZ114" s="899"/>
      <c r="CA114" s="899">
        <v>241193</v>
      </c>
      <c r="CB114" s="899"/>
      <c r="CC114" s="899"/>
      <c r="CD114" s="899"/>
      <c r="CE114" s="899"/>
      <c r="CF114" s="960">
        <v>13.9</v>
      </c>
      <c r="CG114" s="961"/>
      <c r="CH114" s="961"/>
      <c r="CI114" s="961"/>
      <c r="CJ114" s="961"/>
      <c r="CK114" s="1016"/>
      <c r="CL114" s="903"/>
      <c r="CM114" s="906" t="s">
        <v>448</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395</v>
      </c>
      <c r="DH114" s="862"/>
      <c r="DI114" s="862"/>
      <c r="DJ114" s="862"/>
      <c r="DK114" s="863"/>
      <c r="DL114" s="864" t="s">
        <v>395</v>
      </c>
      <c r="DM114" s="862"/>
      <c r="DN114" s="862"/>
      <c r="DO114" s="862"/>
      <c r="DP114" s="863"/>
      <c r="DQ114" s="864" t="s">
        <v>395</v>
      </c>
      <c r="DR114" s="862"/>
      <c r="DS114" s="862"/>
      <c r="DT114" s="862"/>
      <c r="DU114" s="863"/>
      <c r="DV114" s="909" t="s">
        <v>176</v>
      </c>
      <c r="DW114" s="910"/>
      <c r="DX114" s="910"/>
      <c r="DY114" s="910"/>
      <c r="DZ114" s="911"/>
    </row>
    <row r="115" spans="1:130" s="247" customFormat="1" ht="26.25" customHeight="1" x14ac:dyDescent="0.15">
      <c r="A115" s="1003"/>
      <c r="B115" s="1004"/>
      <c r="C115" s="832" t="s">
        <v>449</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t="s">
        <v>395</v>
      </c>
      <c r="AB115" s="1008"/>
      <c r="AC115" s="1008"/>
      <c r="AD115" s="1008"/>
      <c r="AE115" s="1009"/>
      <c r="AF115" s="1010" t="s">
        <v>395</v>
      </c>
      <c r="AG115" s="1008"/>
      <c r="AH115" s="1008"/>
      <c r="AI115" s="1008"/>
      <c r="AJ115" s="1009"/>
      <c r="AK115" s="1010" t="s">
        <v>395</v>
      </c>
      <c r="AL115" s="1008"/>
      <c r="AM115" s="1008"/>
      <c r="AN115" s="1008"/>
      <c r="AO115" s="1009"/>
      <c r="AP115" s="1011" t="s">
        <v>176</v>
      </c>
      <c r="AQ115" s="1012"/>
      <c r="AR115" s="1012"/>
      <c r="AS115" s="1012"/>
      <c r="AT115" s="1013"/>
      <c r="AU115" s="1021"/>
      <c r="AV115" s="1022"/>
      <c r="AW115" s="1022"/>
      <c r="AX115" s="1022"/>
      <c r="AY115" s="1022"/>
      <c r="AZ115" s="897" t="s">
        <v>450</v>
      </c>
      <c r="BA115" s="832"/>
      <c r="BB115" s="832"/>
      <c r="BC115" s="832"/>
      <c r="BD115" s="832"/>
      <c r="BE115" s="832"/>
      <c r="BF115" s="832"/>
      <c r="BG115" s="832"/>
      <c r="BH115" s="832"/>
      <c r="BI115" s="832"/>
      <c r="BJ115" s="832"/>
      <c r="BK115" s="832"/>
      <c r="BL115" s="832"/>
      <c r="BM115" s="832"/>
      <c r="BN115" s="832"/>
      <c r="BO115" s="832"/>
      <c r="BP115" s="833"/>
      <c r="BQ115" s="898" t="s">
        <v>395</v>
      </c>
      <c r="BR115" s="899"/>
      <c r="BS115" s="899"/>
      <c r="BT115" s="899"/>
      <c r="BU115" s="899"/>
      <c r="BV115" s="899" t="s">
        <v>176</v>
      </c>
      <c r="BW115" s="899"/>
      <c r="BX115" s="899"/>
      <c r="BY115" s="899"/>
      <c r="BZ115" s="899"/>
      <c r="CA115" s="899" t="s">
        <v>395</v>
      </c>
      <c r="CB115" s="899"/>
      <c r="CC115" s="899"/>
      <c r="CD115" s="899"/>
      <c r="CE115" s="899"/>
      <c r="CF115" s="960" t="s">
        <v>395</v>
      </c>
      <c r="CG115" s="961"/>
      <c r="CH115" s="961"/>
      <c r="CI115" s="961"/>
      <c r="CJ115" s="961"/>
      <c r="CK115" s="1016"/>
      <c r="CL115" s="903"/>
      <c r="CM115" s="897" t="s">
        <v>451</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t="s">
        <v>176</v>
      </c>
      <c r="DH115" s="862"/>
      <c r="DI115" s="862"/>
      <c r="DJ115" s="862"/>
      <c r="DK115" s="863"/>
      <c r="DL115" s="864" t="s">
        <v>395</v>
      </c>
      <c r="DM115" s="862"/>
      <c r="DN115" s="862"/>
      <c r="DO115" s="862"/>
      <c r="DP115" s="863"/>
      <c r="DQ115" s="864" t="s">
        <v>395</v>
      </c>
      <c r="DR115" s="862"/>
      <c r="DS115" s="862"/>
      <c r="DT115" s="862"/>
      <c r="DU115" s="863"/>
      <c r="DV115" s="909" t="s">
        <v>176</v>
      </c>
      <c r="DW115" s="910"/>
      <c r="DX115" s="910"/>
      <c r="DY115" s="910"/>
      <c r="DZ115" s="911"/>
    </row>
    <row r="116" spans="1:130" s="247" customFormat="1" ht="26.25" customHeight="1" x14ac:dyDescent="0.15">
      <c r="A116" s="1005"/>
      <c r="B116" s="1006"/>
      <c r="C116" s="965" t="s">
        <v>452</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t="s">
        <v>395</v>
      </c>
      <c r="AB116" s="862"/>
      <c r="AC116" s="862"/>
      <c r="AD116" s="862"/>
      <c r="AE116" s="863"/>
      <c r="AF116" s="864" t="s">
        <v>176</v>
      </c>
      <c r="AG116" s="862"/>
      <c r="AH116" s="862"/>
      <c r="AI116" s="862"/>
      <c r="AJ116" s="863"/>
      <c r="AK116" s="864" t="s">
        <v>395</v>
      </c>
      <c r="AL116" s="862"/>
      <c r="AM116" s="862"/>
      <c r="AN116" s="862"/>
      <c r="AO116" s="863"/>
      <c r="AP116" s="909" t="s">
        <v>395</v>
      </c>
      <c r="AQ116" s="910"/>
      <c r="AR116" s="910"/>
      <c r="AS116" s="910"/>
      <c r="AT116" s="911"/>
      <c r="AU116" s="1021"/>
      <c r="AV116" s="1022"/>
      <c r="AW116" s="1022"/>
      <c r="AX116" s="1022"/>
      <c r="AY116" s="1022"/>
      <c r="AZ116" s="948" t="s">
        <v>453</v>
      </c>
      <c r="BA116" s="949"/>
      <c r="BB116" s="949"/>
      <c r="BC116" s="949"/>
      <c r="BD116" s="949"/>
      <c r="BE116" s="949"/>
      <c r="BF116" s="949"/>
      <c r="BG116" s="949"/>
      <c r="BH116" s="949"/>
      <c r="BI116" s="949"/>
      <c r="BJ116" s="949"/>
      <c r="BK116" s="949"/>
      <c r="BL116" s="949"/>
      <c r="BM116" s="949"/>
      <c r="BN116" s="949"/>
      <c r="BO116" s="949"/>
      <c r="BP116" s="950"/>
      <c r="BQ116" s="898" t="s">
        <v>395</v>
      </c>
      <c r="BR116" s="899"/>
      <c r="BS116" s="899"/>
      <c r="BT116" s="899"/>
      <c r="BU116" s="899"/>
      <c r="BV116" s="899" t="s">
        <v>176</v>
      </c>
      <c r="BW116" s="899"/>
      <c r="BX116" s="899"/>
      <c r="BY116" s="899"/>
      <c r="BZ116" s="899"/>
      <c r="CA116" s="899" t="s">
        <v>176</v>
      </c>
      <c r="CB116" s="899"/>
      <c r="CC116" s="899"/>
      <c r="CD116" s="899"/>
      <c r="CE116" s="899"/>
      <c r="CF116" s="960" t="s">
        <v>395</v>
      </c>
      <c r="CG116" s="961"/>
      <c r="CH116" s="961"/>
      <c r="CI116" s="961"/>
      <c r="CJ116" s="961"/>
      <c r="CK116" s="1016"/>
      <c r="CL116" s="903"/>
      <c r="CM116" s="906" t="s">
        <v>454</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t="s">
        <v>176</v>
      </c>
      <c r="DH116" s="862"/>
      <c r="DI116" s="862"/>
      <c r="DJ116" s="862"/>
      <c r="DK116" s="863"/>
      <c r="DL116" s="864" t="s">
        <v>395</v>
      </c>
      <c r="DM116" s="862"/>
      <c r="DN116" s="862"/>
      <c r="DO116" s="862"/>
      <c r="DP116" s="863"/>
      <c r="DQ116" s="864" t="s">
        <v>395</v>
      </c>
      <c r="DR116" s="862"/>
      <c r="DS116" s="862"/>
      <c r="DT116" s="862"/>
      <c r="DU116" s="863"/>
      <c r="DV116" s="909" t="s">
        <v>395</v>
      </c>
      <c r="DW116" s="910"/>
      <c r="DX116" s="910"/>
      <c r="DY116" s="910"/>
      <c r="DZ116" s="911"/>
    </row>
    <row r="117" spans="1:130" s="247" customFormat="1" ht="26.25" customHeight="1" x14ac:dyDescent="0.15">
      <c r="A117" s="986" t="s">
        <v>189</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455</v>
      </c>
      <c r="Z117" s="988"/>
      <c r="AA117" s="993">
        <v>420992</v>
      </c>
      <c r="AB117" s="994"/>
      <c r="AC117" s="994"/>
      <c r="AD117" s="994"/>
      <c r="AE117" s="995"/>
      <c r="AF117" s="996">
        <v>440653</v>
      </c>
      <c r="AG117" s="994"/>
      <c r="AH117" s="994"/>
      <c r="AI117" s="994"/>
      <c r="AJ117" s="995"/>
      <c r="AK117" s="996">
        <v>422001</v>
      </c>
      <c r="AL117" s="994"/>
      <c r="AM117" s="994"/>
      <c r="AN117" s="994"/>
      <c r="AO117" s="995"/>
      <c r="AP117" s="997"/>
      <c r="AQ117" s="998"/>
      <c r="AR117" s="998"/>
      <c r="AS117" s="998"/>
      <c r="AT117" s="999"/>
      <c r="AU117" s="1021"/>
      <c r="AV117" s="1022"/>
      <c r="AW117" s="1022"/>
      <c r="AX117" s="1022"/>
      <c r="AY117" s="1022"/>
      <c r="AZ117" s="948" t="s">
        <v>456</v>
      </c>
      <c r="BA117" s="949"/>
      <c r="BB117" s="949"/>
      <c r="BC117" s="949"/>
      <c r="BD117" s="949"/>
      <c r="BE117" s="949"/>
      <c r="BF117" s="949"/>
      <c r="BG117" s="949"/>
      <c r="BH117" s="949"/>
      <c r="BI117" s="949"/>
      <c r="BJ117" s="949"/>
      <c r="BK117" s="949"/>
      <c r="BL117" s="949"/>
      <c r="BM117" s="949"/>
      <c r="BN117" s="949"/>
      <c r="BO117" s="949"/>
      <c r="BP117" s="950"/>
      <c r="BQ117" s="898" t="s">
        <v>176</v>
      </c>
      <c r="BR117" s="899"/>
      <c r="BS117" s="899"/>
      <c r="BT117" s="899"/>
      <c r="BU117" s="899"/>
      <c r="BV117" s="899" t="s">
        <v>395</v>
      </c>
      <c r="BW117" s="899"/>
      <c r="BX117" s="899"/>
      <c r="BY117" s="899"/>
      <c r="BZ117" s="899"/>
      <c r="CA117" s="899" t="s">
        <v>395</v>
      </c>
      <c r="CB117" s="899"/>
      <c r="CC117" s="899"/>
      <c r="CD117" s="899"/>
      <c r="CE117" s="899"/>
      <c r="CF117" s="960" t="s">
        <v>176</v>
      </c>
      <c r="CG117" s="961"/>
      <c r="CH117" s="961"/>
      <c r="CI117" s="961"/>
      <c r="CJ117" s="961"/>
      <c r="CK117" s="1016"/>
      <c r="CL117" s="903"/>
      <c r="CM117" s="906" t="s">
        <v>457</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v>31449</v>
      </c>
      <c r="DH117" s="862"/>
      <c r="DI117" s="862"/>
      <c r="DJ117" s="862"/>
      <c r="DK117" s="863"/>
      <c r="DL117" s="864">
        <v>25449</v>
      </c>
      <c r="DM117" s="862"/>
      <c r="DN117" s="862"/>
      <c r="DO117" s="862"/>
      <c r="DP117" s="863"/>
      <c r="DQ117" s="864">
        <v>58383</v>
      </c>
      <c r="DR117" s="862"/>
      <c r="DS117" s="862"/>
      <c r="DT117" s="862"/>
      <c r="DU117" s="863"/>
      <c r="DV117" s="909">
        <v>3.4</v>
      </c>
      <c r="DW117" s="910"/>
      <c r="DX117" s="910"/>
      <c r="DY117" s="910"/>
      <c r="DZ117" s="911"/>
    </row>
    <row r="118" spans="1:130" s="247" customFormat="1" ht="26.25" customHeight="1" x14ac:dyDescent="0.15">
      <c r="A118" s="986" t="s">
        <v>431</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429</v>
      </c>
      <c r="AB118" s="987"/>
      <c r="AC118" s="987"/>
      <c r="AD118" s="987"/>
      <c r="AE118" s="988"/>
      <c r="AF118" s="989" t="s">
        <v>310</v>
      </c>
      <c r="AG118" s="987"/>
      <c r="AH118" s="987"/>
      <c r="AI118" s="987"/>
      <c r="AJ118" s="988"/>
      <c r="AK118" s="989" t="s">
        <v>309</v>
      </c>
      <c r="AL118" s="987"/>
      <c r="AM118" s="987"/>
      <c r="AN118" s="987"/>
      <c r="AO118" s="988"/>
      <c r="AP118" s="990" t="s">
        <v>430</v>
      </c>
      <c r="AQ118" s="991"/>
      <c r="AR118" s="991"/>
      <c r="AS118" s="991"/>
      <c r="AT118" s="992"/>
      <c r="AU118" s="1021"/>
      <c r="AV118" s="1022"/>
      <c r="AW118" s="1022"/>
      <c r="AX118" s="1022"/>
      <c r="AY118" s="1022"/>
      <c r="AZ118" s="964" t="s">
        <v>458</v>
      </c>
      <c r="BA118" s="965"/>
      <c r="BB118" s="965"/>
      <c r="BC118" s="965"/>
      <c r="BD118" s="965"/>
      <c r="BE118" s="965"/>
      <c r="BF118" s="965"/>
      <c r="BG118" s="965"/>
      <c r="BH118" s="965"/>
      <c r="BI118" s="965"/>
      <c r="BJ118" s="965"/>
      <c r="BK118" s="965"/>
      <c r="BL118" s="965"/>
      <c r="BM118" s="965"/>
      <c r="BN118" s="965"/>
      <c r="BO118" s="965"/>
      <c r="BP118" s="966"/>
      <c r="BQ118" s="967" t="s">
        <v>176</v>
      </c>
      <c r="BR118" s="930"/>
      <c r="BS118" s="930"/>
      <c r="BT118" s="930"/>
      <c r="BU118" s="930"/>
      <c r="BV118" s="930" t="s">
        <v>176</v>
      </c>
      <c r="BW118" s="930"/>
      <c r="BX118" s="930"/>
      <c r="BY118" s="930"/>
      <c r="BZ118" s="930"/>
      <c r="CA118" s="930" t="s">
        <v>176</v>
      </c>
      <c r="CB118" s="930"/>
      <c r="CC118" s="930"/>
      <c r="CD118" s="930"/>
      <c r="CE118" s="930"/>
      <c r="CF118" s="960" t="s">
        <v>176</v>
      </c>
      <c r="CG118" s="961"/>
      <c r="CH118" s="961"/>
      <c r="CI118" s="961"/>
      <c r="CJ118" s="961"/>
      <c r="CK118" s="1016"/>
      <c r="CL118" s="903"/>
      <c r="CM118" s="906" t="s">
        <v>459</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176</v>
      </c>
      <c r="DH118" s="862"/>
      <c r="DI118" s="862"/>
      <c r="DJ118" s="862"/>
      <c r="DK118" s="863"/>
      <c r="DL118" s="864" t="s">
        <v>176</v>
      </c>
      <c r="DM118" s="862"/>
      <c r="DN118" s="862"/>
      <c r="DO118" s="862"/>
      <c r="DP118" s="863"/>
      <c r="DQ118" s="864" t="s">
        <v>176</v>
      </c>
      <c r="DR118" s="862"/>
      <c r="DS118" s="862"/>
      <c r="DT118" s="862"/>
      <c r="DU118" s="863"/>
      <c r="DV118" s="909" t="s">
        <v>176</v>
      </c>
      <c r="DW118" s="910"/>
      <c r="DX118" s="910"/>
      <c r="DY118" s="910"/>
      <c r="DZ118" s="911"/>
    </row>
    <row r="119" spans="1:130" s="247" customFormat="1" ht="26.25" customHeight="1" x14ac:dyDescent="0.15">
      <c r="A119" s="900" t="s">
        <v>434</v>
      </c>
      <c r="B119" s="901"/>
      <c r="C119" s="976" t="s">
        <v>435</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176</v>
      </c>
      <c r="AB119" s="980"/>
      <c r="AC119" s="980"/>
      <c r="AD119" s="980"/>
      <c r="AE119" s="981"/>
      <c r="AF119" s="982" t="s">
        <v>176</v>
      </c>
      <c r="AG119" s="980"/>
      <c r="AH119" s="980"/>
      <c r="AI119" s="980"/>
      <c r="AJ119" s="981"/>
      <c r="AK119" s="982" t="s">
        <v>176</v>
      </c>
      <c r="AL119" s="980"/>
      <c r="AM119" s="980"/>
      <c r="AN119" s="980"/>
      <c r="AO119" s="981"/>
      <c r="AP119" s="983" t="s">
        <v>176</v>
      </c>
      <c r="AQ119" s="984"/>
      <c r="AR119" s="984"/>
      <c r="AS119" s="984"/>
      <c r="AT119" s="985"/>
      <c r="AU119" s="1023"/>
      <c r="AV119" s="1024"/>
      <c r="AW119" s="1024"/>
      <c r="AX119" s="1024"/>
      <c r="AY119" s="1024"/>
      <c r="AZ119" s="278" t="s">
        <v>189</v>
      </c>
      <c r="BA119" s="278"/>
      <c r="BB119" s="278"/>
      <c r="BC119" s="278"/>
      <c r="BD119" s="278"/>
      <c r="BE119" s="278"/>
      <c r="BF119" s="278"/>
      <c r="BG119" s="278"/>
      <c r="BH119" s="278"/>
      <c r="BI119" s="278"/>
      <c r="BJ119" s="278"/>
      <c r="BK119" s="278"/>
      <c r="BL119" s="278"/>
      <c r="BM119" s="278"/>
      <c r="BN119" s="278"/>
      <c r="BO119" s="962" t="s">
        <v>460</v>
      </c>
      <c r="BP119" s="963"/>
      <c r="BQ119" s="967">
        <v>4014702</v>
      </c>
      <c r="BR119" s="930"/>
      <c r="BS119" s="930"/>
      <c r="BT119" s="930"/>
      <c r="BU119" s="930"/>
      <c r="BV119" s="930">
        <v>3965940</v>
      </c>
      <c r="BW119" s="930"/>
      <c r="BX119" s="930"/>
      <c r="BY119" s="930"/>
      <c r="BZ119" s="930"/>
      <c r="CA119" s="930">
        <v>4746275</v>
      </c>
      <c r="CB119" s="930"/>
      <c r="CC119" s="930"/>
      <c r="CD119" s="930"/>
      <c r="CE119" s="930"/>
      <c r="CF119" s="828"/>
      <c r="CG119" s="829"/>
      <c r="CH119" s="829"/>
      <c r="CI119" s="829"/>
      <c r="CJ119" s="919"/>
      <c r="CK119" s="1017"/>
      <c r="CL119" s="905"/>
      <c r="CM119" s="923" t="s">
        <v>461</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t="s">
        <v>176</v>
      </c>
      <c r="DH119" s="845"/>
      <c r="DI119" s="845"/>
      <c r="DJ119" s="845"/>
      <c r="DK119" s="846"/>
      <c r="DL119" s="847" t="s">
        <v>395</v>
      </c>
      <c r="DM119" s="845"/>
      <c r="DN119" s="845"/>
      <c r="DO119" s="845"/>
      <c r="DP119" s="846"/>
      <c r="DQ119" s="847" t="s">
        <v>395</v>
      </c>
      <c r="DR119" s="845"/>
      <c r="DS119" s="845"/>
      <c r="DT119" s="845"/>
      <c r="DU119" s="846"/>
      <c r="DV119" s="933" t="s">
        <v>176</v>
      </c>
      <c r="DW119" s="934"/>
      <c r="DX119" s="934"/>
      <c r="DY119" s="934"/>
      <c r="DZ119" s="935"/>
    </row>
    <row r="120" spans="1:130" s="247" customFormat="1" ht="26.25" customHeight="1" x14ac:dyDescent="0.15">
      <c r="A120" s="902"/>
      <c r="B120" s="903"/>
      <c r="C120" s="906" t="s">
        <v>438</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176</v>
      </c>
      <c r="AB120" s="862"/>
      <c r="AC120" s="862"/>
      <c r="AD120" s="862"/>
      <c r="AE120" s="863"/>
      <c r="AF120" s="864" t="s">
        <v>176</v>
      </c>
      <c r="AG120" s="862"/>
      <c r="AH120" s="862"/>
      <c r="AI120" s="862"/>
      <c r="AJ120" s="863"/>
      <c r="AK120" s="864" t="s">
        <v>395</v>
      </c>
      <c r="AL120" s="862"/>
      <c r="AM120" s="862"/>
      <c r="AN120" s="862"/>
      <c r="AO120" s="863"/>
      <c r="AP120" s="909" t="s">
        <v>395</v>
      </c>
      <c r="AQ120" s="910"/>
      <c r="AR120" s="910"/>
      <c r="AS120" s="910"/>
      <c r="AT120" s="911"/>
      <c r="AU120" s="968" t="s">
        <v>462</v>
      </c>
      <c r="AV120" s="969"/>
      <c r="AW120" s="969"/>
      <c r="AX120" s="969"/>
      <c r="AY120" s="970"/>
      <c r="AZ120" s="945" t="s">
        <v>463</v>
      </c>
      <c r="BA120" s="890"/>
      <c r="BB120" s="890"/>
      <c r="BC120" s="890"/>
      <c r="BD120" s="890"/>
      <c r="BE120" s="890"/>
      <c r="BF120" s="890"/>
      <c r="BG120" s="890"/>
      <c r="BH120" s="890"/>
      <c r="BI120" s="890"/>
      <c r="BJ120" s="890"/>
      <c r="BK120" s="890"/>
      <c r="BL120" s="890"/>
      <c r="BM120" s="890"/>
      <c r="BN120" s="890"/>
      <c r="BO120" s="890"/>
      <c r="BP120" s="891"/>
      <c r="BQ120" s="946">
        <v>2268930</v>
      </c>
      <c r="BR120" s="927"/>
      <c r="BS120" s="927"/>
      <c r="BT120" s="927"/>
      <c r="BU120" s="927"/>
      <c r="BV120" s="927">
        <v>2101451</v>
      </c>
      <c r="BW120" s="927"/>
      <c r="BX120" s="927"/>
      <c r="BY120" s="927"/>
      <c r="BZ120" s="927"/>
      <c r="CA120" s="927">
        <v>1850129</v>
      </c>
      <c r="CB120" s="927"/>
      <c r="CC120" s="927"/>
      <c r="CD120" s="927"/>
      <c r="CE120" s="927"/>
      <c r="CF120" s="951">
        <v>106.5</v>
      </c>
      <c r="CG120" s="952"/>
      <c r="CH120" s="952"/>
      <c r="CI120" s="952"/>
      <c r="CJ120" s="952"/>
      <c r="CK120" s="953" t="s">
        <v>464</v>
      </c>
      <c r="CL120" s="937"/>
      <c r="CM120" s="937"/>
      <c r="CN120" s="937"/>
      <c r="CO120" s="938"/>
      <c r="CP120" s="957" t="s">
        <v>465</v>
      </c>
      <c r="CQ120" s="958"/>
      <c r="CR120" s="958"/>
      <c r="CS120" s="958"/>
      <c r="CT120" s="958"/>
      <c r="CU120" s="958"/>
      <c r="CV120" s="958"/>
      <c r="CW120" s="958"/>
      <c r="CX120" s="958"/>
      <c r="CY120" s="958"/>
      <c r="CZ120" s="958"/>
      <c r="DA120" s="958"/>
      <c r="DB120" s="958"/>
      <c r="DC120" s="958"/>
      <c r="DD120" s="958"/>
      <c r="DE120" s="958"/>
      <c r="DF120" s="959"/>
      <c r="DG120" s="946">
        <v>480843</v>
      </c>
      <c r="DH120" s="927"/>
      <c r="DI120" s="927"/>
      <c r="DJ120" s="927"/>
      <c r="DK120" s="927"/>
      <c r="DL120" s="927">
        <v>505053</v>
      </c>
      <c r="DM120" s="927"/>
      <c r="DN120" s="927"/>
      <c r="DO120" s="927"/>
      <c r="DP120" s="927"/>
      <c r="DQ120" s="927">
        <v>509577</v>
      </c>
      <c r="DR120" s="927"/>
      <c r="DS120" s="927"/>
      <c r="DT120" s="927"/>
      <c r="DU120" s="927"/>
      <c r="DV120" s="928">
        <v>29.3</v>
      </c>
      <c r="DW120" s="928"/>
      <c r="DX120" s="928"/>
      <c r="DY120" s="928"/>
      <c r="DZ120" s="929"/>
    </row>
    <row r="121" spans="1:130" s="247" customFormat="1" ht="26.25" customHeight="1" x14ac:dyDescent="0.15">
      <c r="A121" s="902"/>
      <c r="B121" s="903"/>
      <c r="C121" s="948" t="s">
        <v>466</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t="s">
        <v>395</v>
      </c>
      <c r="AB121" s="862"/>
      <c r="AC121" s="862"/>
      <c r="AD121" s="862"/>
      <c r="AE121" s="863"/>
      <c r="AF121" s="864" t="s">
        <v>176</v>
      </c>
      <c r="AG121" s="862"/>
      <c r="AH121" s="862"/>
      <c r="AI121" s="862"/>
      <c r="AJ121" s="863"/>
      <c r="AK121" s="864" t="s">
        <v>176</v>
      </c>
      <c r="AL121" s="862"/>
      <c r="AM121" s="862"/>
      <c r="AN121" s="862"/>
      <c r="AO121" s="863"/>
      <c r="AP121" s="909" t="s">
        <v>395</v>
      </c>
      <c r="AQ121" s="910"/>
      <c r="AR121" s="910"/>
      <c r="AS121" s="910"/>
      <c r="AT121" s="911"/>
      <c r="AU121" s="971"/>
      <c r="AV121" s="972"/>
      <c r="AW121" s="972"/>
      <c r="AX121" s="972"/>
      <c r="AY121" s="973"/>
      <c r="AZ121" s="897" t="s">
        <v>467</v>
      </c>
      <c r="BA121" s="832"/>
      <c r="BB121" s="832"/>
      <c r="BC121" s="832"/>
      <c r="BD121" s="832"/>
      <c r="BE121" s="832"/>
      <c r="BF121" s="832"/>
      <c r="BG121" s="832"/>
      <c r="BH121" s="832"/>
      <c r="BI121" s="832"/>
      <c r="BJ121" s="832"/>
      <c r="BK121" s="832"/>
      <c r="BL121" s="832"/>
      <c r="BM121" s="832"/>
      <c r="BN121" s="832"/>
      <c r="BO121" s="832"/>
      <c r="BP121" s="833"/>
      <c r="BQ121" s="898">
        <v>22896</v>
      </c>
      <c r="BR121" s="899"/>
      <c r="BS121" s="899"/>
      <c r="BT121" s="899"/>
      <c r="BU121" s="899"/>
      <c r="BV121" s="899">
        <v>14063</v>
      </c>
      <c r="BW121" s="899"/>
      <c r="BX121" s="899"/>
      <c r="BY121" s="899"/>
      <c r="BZ121" s="899"/>
      <c r="CA121" s="899">
        <v>4570</v>
      </c>
      <c r="CB121" s="899"/>
      <c r="CC121" s="899"/>
      <c r="CD121" s="899"/>
      <c r="CE121" s="899"/>
      <c r="CF121" s="960">
        <v>0.3</v>
      </c>
      <c r="CG121" s="961"/>
      <c r="CH121" s="961"/>
      <c r="CI121" s="961"/>
      <c r="CJ121" s="961"/>
      <c r="CK121" s="954"/>
      <c r="CL121" s="940"/>
      <c r="CM121" s="940"/>
      <c r="CN121" s="940"/>
      <c r="CO121" s="941"/>
      <c r="CP121" s="920" t="s">
        <v>407</v>
      </c>
      <c r="CQ121" s="921"/>
      <c r="CR121" s="921"/>
      <c r="CS121" s="921"/>
      <c r="CT121" s="921"/>
      <c r="CU121" s="921"/>
      <c r="CV121" s="921"/>
      <c r="CW121" s="921"/>
      <c r="CX121" s="921"/>
      <c r="CY121" s="921"/>
      <c r="CZ121" s="921"/>
      <c r="DA121" s="921"/>
      <c r="DB121" s="921"/>
      <c r="DC121" s="921"/>
      <c r="DD121" s="921"/>
      <c r="DE121" s="921"/>
      <c r="DF121" s="922"/>
      <c r="DG121" s="898" t="s">
        <v>176</v>
      </c>
      <c r="DH121" s="899"/>
      <c r="DI121" s="899"/>
      <c r="DJ121" s="899"/>
      <c r="DK121" s="899"/>
      <c r="DL121" s="899" t="s">
        <v>176</v>
      </c>
      <c r="DM121" s="899"/>
      <c r="DN121" s="899"/>
      <c r="DO121" s="899"/>
      <c r="DP121" s="899"/>
      <c r="DQ121" s="899" t="s">
        <v>176</v>
      </c>
      <c r="DR121" s="899"/>
      <c r="DS121" s="899"/>
      <c r="DT121" s="899"/>
      <c r="DU121" s="899"/>
      <c r="DV121" s="876" t="s">
        <v>395</v>
      </c>
      <c r="DW121" s="876"/>
      <c r="DX121" s="876"/>
      <c r="DY121" s="876"/>
      <c r="DZ121" s="877"/>
    </row>
    <row r="122" spans="1:130" s="247" customFormat="1" ht="26.25" customHeight="1" x14ac:dyDescent="0.15">
      <c r="A122" s="902"/>
      <c r="B122" s="903"/>
      <c r="C122" s="906" t="s">
        <v>448</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395</v>
      </c>
      <c r="AB122" s="862"/>
      <c r="AC122" s="862"/>
      <c r="AD122" s="862"/>
      <c r="AE122" s="863"/>
      <c r="AF122" s="864" t="s">
        <v>395</v>
      </c>
      <c r="AG122" s="862"/>
      <c r="AH122" s="862"/>
      <c r="AI122" s="862"/>
      <c r="AJ122" s="863"/>
      <c r="AK122" s="864" t="s">
        <v>395</v>
      </c>
      <c r="AL122" s="862"/>
      <c r="AM122" s="862"/>
      <c r="AN122" s="862"/>
      <c r="AO122" s="863"/>
      <c r="AP122" s="909" t="s">
        <v>176</v>
      </c>
      <c r="AQ122" s="910"/>
      <c r="AR122" s="910"/>
      <c r="AS122" s="910"/>
      <c r="AT122" s="911"/>
      <c r="AU122" s="971"/>
      <c r="AV122" s="972"/>
      <c r="AW122" s="972"/>
      <c r="AX122" s="972"/>
      <c r="AY122" s="973"/>
      <c r="AZ122" s="964" t="s">
        <v>468</v>
      </c>
      <c r="BA122" s="965"/>
      <c r="BB122" s="965"/>
      <c r="BC122" s="965"/>
      <c r="BD122" s="965"/>
      <c r="BE122" s="965"/>
      <c r="BF122" s="965"/>
      <c r="BG122" s="965"/>
      <c r="BH122" s="965"/>
      <c r="BI122" s="965"/>
      <c r="BJ122" s="965"/>
      <c r="BK122" s="965"/>
      <c r="BL122" s="965"/>
      <c r="BM122" s="965"/>
      <c r="BN122" s="965"/>
      <c r="BO122" s="965"/>
      <c r="BP122" s="966"/>
      <c r="BQ122" s="967">
        <v>2616072</v>
      </c>
      <c r="BR122" s="930"/>
      <c r="BS122" s="930"/>
      <c r="BT122" s="930"/>
      <c r="BU122" s="930"/>
      <c r="BV122" s="930">
        <v>2725803</v>
      </c>
      <c r="BW122" s="930"/>
      <c r="BX122" s="930"/>
      <c r="BY122" s="930"/>
      <c r="BZ122" s="930"/>
      <c r="CA122" s="930">
        <v>3234460</v>
      </c>
      <c r="CB122" s="930"/>
      <c r="CC122" s="930"/>
      <c r="CD122" s="930"/>
      <c r="CE122" s="930"/>
      <c r="CF122" s="931">
        <v>186.3</v>
      </c>
      <c r="CG122" s="932"/>
      <c r="CH122" s="932"/>
      <c r="CI122" s="932"/>
      <c r="CJ122" s="932"/>
      <c r="CK122" s="954"/>
      <c r="CL122" s="940"/>
      <c r="CM122" s="940"/>
      <c r="CN122" s="940"/>
      <c r="CO122" s="941"/>
      <c r="CP122" s="920" t="s">
        <v>469</v>
      </c>
      <c r="CQ122" s="921"/>
      <c r="CR122" s="921"/>
      <c r="CS122" s="921"/>
      <c r="CT122" s="921"/>
      <c r="CU122" s="921"/>
      <c r="CV122" s="921"/>
      <c r="CW122" s="921"/>
      <c r="CX122" s="921"/>
      <c r="CY122" s="921"/>
      <c r="CZ122" s="921"/>
      <c r="DA122" s="921"/>
      <c r="DB122" s="921"/>
      <c r="DC122" s="921"/>
      <c r="DD122" s="921"/>
      <c r="DE122" s="921"/>
      <c r="DF122" s="922"/>
      <c r="DG122" s="898" t="s">
        <v>176</v>
      </c>
      <c r="DH122" s="899"/>
      <c r="DI122" s="899"/>
      <c r="DJ122" s="899"/>
      <c r="DK122" s="899"/>
      <c r="DL122" s="899" t="s">
        <v>395</v>
      </c>
      <c r="DM122" s="899"/>
      <c r="DN122" s="899"/>
      <c r="DO122" s="899"/>
      <c r="DP122" s="899"/>
      <c r="DQ122" s="899" t="s">
        <v>395</v>
      </c>
      <c r="DR122" s="899"/>
      <c r="DS122" s="899"/>
      <c r="DT122" s="899"/>
      <c r="DU122" s="899"/>
      <c r="DV122" s="876" t="s">
        <v>395</v>
      </c>
      <c r="DW122" s="876"/>
      <c r="DX122" s="876"/>
      <c r="DY122" s="876"/>
      <c r="DZ122" s="877"/>
    </row>
    <row r="123" spans="1:130" s="247" customFormat="1" ht="26.25" customHeight="1" x14ac:dyDescent="0.15">
      <c r="A123" s="902"/>
      <c r="B123" s="903"/>
      <c r="C123" s="906" t="s">
        <v>454</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t="s">
        <v>176</v>
      </c>
      <c r="AB123" s="862"/>
      <c r="AC123" s="862"/>
      <c r="AD123" s="862"/>
      <c r="AE123" s="863"/>
      <c r="AF123" s="864" t="s">
        <v>176</v>
      </c>
      <c r="AG123" s="862"/>
      <c r="AH123" s="862"/>
      <c r="AI123" s="862"/>
      <c r="AJ123" s="863"/>
      <c r="AK123" s="864" t="s">
        <v>395</v>
      </c>
      <c r="AL123" s="862"/>
      <c r="AM123" s="862"/>
      <c r="AN123" s="862"/>
      <c r="AO123" s="863"/>
      <c r="AP123" s="909" t="s">
        <v>176</v>
      </c>
      <c r="AQ123" s="910"/>
      <c r="AR123" s="910"/>
      <c r="AS123" s="910"/>
      <c r="AT123" s="911"/>
      <c r="AU123" s="974"/>
      <c r="AV123" s="975"/>
      <c r="AW123" s="975"/>
      <c r="AX123" s="975"/>
      <c r="AY123" s="975"/>
      <c r="AZ123" s="278" t="s">
        <v>189</v>
      </c>
      <c r="BA123" s="278"/>
      <c r="BB123" s="278"/>
      <c r="BC123" s="278"/>
      <c r="BD123" s="278"/>
      <c r="BE123" s="278"/>
      <c r="BF123" s="278"/>
      <c r="BG123" s="278"/>
      <c r="BH123" s="278"/>
      <c r="BI123" s="278"/>
      <c r="BJ123" s="278"/>
      <c r="BK123" s="278"/>
      <c r="BL123" s="278"/>
      <c r="BM123" s="278"/>
      <c r="BN123" s="278"/>
      <c r="BO123" s="962" t="s">
        <v>470</v>
      </c>
      <c r="BP123" s="963"/>
      <c r="BQ123" s="917">
        <v>4907898</v>
      </c>
      <c r="BR123" s="918"/>
      <c r="BS123" s="918"/>
      <c r="BT123" s="918"/>
      <c r="BU123" s="918"/>
      <c r="BV123" s="918">
        <v>4841317</v>
      </c>
      <c r="BW123" s="918"/>
      <c r="BX123" s="918"/>
      <c r="BY123" s="918"/>
      <c r="BZ123" s="918"/>
      <c r="CA123" s="918">
        <v>5089159</v>
      </c>
      <c r="CB123" s="918"/>
      <c r="CC123" s="918"/>
      <c r="CD123" s="918"/>
      <c r="CE123" s="918"/>
      <c r="CF123" s="828"/>
      <c r="CG123" s="829"/>
      <c r="CH123" s="829"/>
      <c r="CI123" s="829"/>
      <c r="CJ123" s="919"/>
      <c r="CK123" s="954"/>
      <c r="CL123" s="940"/>
      <c r="CM123" s="940"/>
      <c r="CN123" s="940"/>
      <c r="CO123" s="941"/>
      <c r="CP123" s="920" t="s">
        <v>471</v>
      </c>
      <c r="CQ123" s="921"/>
      <c r="CR123" s="921"/>
      <c r="CS123" s="921"/>
      <c r="CT123" s="921"/>
      <c r="CU123" s="921"/>
      <c r="CV123" s="921"/>
      <c r="CW123" s="921"/>
      <c r="CX123" s="921"/>
      <c r="CY123" s="921"/>
      <c r="CZ123" s="921"/>
      <c r="DA123" s="921"/>
      <c r="DB123" s="921"/>
      <c r="DC123" s="921"/>
      <c r="DD123" s="921"/>
      <c r="DE123" s="921"/>
      <c r="DF123" s="922"/>
      <c r="DG123" s="861" t="s">
        <v>176</v>
      </c>
      <c r="DH123" s="862"/>
      <c r="DI123" s="862"/>
      <c r="DJ123" s="862"/>
      <c r="DK123" s="863"/>
      <c r="DL123" s="864" t="s">
        <v>395</v>
      </c>
      <c r="DM123" s="862"/>
      <c r="DN123" s="862"/>
      <c r="DO123" s="862"/>
      <c r="DP123" s="863"/>
      <c r="DQ123" s="864" t="s">
        <v>176</v>
      </c>
      <c r="DR123" s="862"/>
      <c r="DS123" s="862"/>
      <c r="DT123" s="862"/>
      <c r="DU123" s="863"/>
      <c r="DV123" s="909" t="s">
        <v>395</v>
      </c>
      <c r="DW123" s="910"/>
      <c r="DX123" s="910"/>
      <c r="DY123" s="910"/>
      <c r="DZ123" s="911"/>
    </row>
    <row r="124" spans="1:130" s="247" customFormat="1" ht="26.25" customHeight="1" thickBot="1" x14ac:dyDescent="0.2">
      <c r="A124" s="902"/>
      <c r="B124" s="903"/>
      <c r="C124" s="906" t="s">
        <v>457</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176</v>
      </c>
      <c r="AB124" s="862"/>
      <c r="AC124" s="862"/>
      <c r="AD124" s="862"/>
      <c r="AE124" s="863"/>
      <c r="AF124" s="864" t="s">
        <v>395</v>
      </c>
      <c r="AG124" s="862"/>
      <c r="AH124" s="862"/>
      <c r="AI124" s="862"/>
      <c r="AJ124" s="863"/>
      <c r="AK124" s="864" t="s">
        <v>395</v>
      </c>
      <c r="AL124" s="862"/>
      <c r="AM124" s="862"/>
      <c r="AN124" s="862"/>
      <c r="AO124" s="863"/>
      <c r="AP124" s="909" t="s">
        <v>176</v>
      </c>
      <c r="AQ124" s="910"/>
      <c r="AR124" s="910"/>
      <c r="AS124" s="910"/>
      <c r="AT124" s="911"/>
      <c r="AU124" s="912" t="s">
        <v>472</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t="s">
        <v>176</v>
      </c>
      <c r="BR124" s="916"/>
      <c r="BS124" s="916"/>
      <c r="BT124" s="916"/>
      <c r="BU124" s="916"/>
      <c r="BV124" s="916" t="s">
        <v>395</v>
      </c>
      <c r="BW124" s="916"/>
      <c r="BX124" s="916"/>
      <c r="BY124" s="916"/>
      <c r="BZ124" s="916"/>
      <c r="CA124" s="916" t="s">
        <v>395</v>
      </c>
      <c r="CB124" s="916"/>
      <c r="CC124" s="916"/>
      <c r="CD124" s="916"/>
      <c r="CE124" s="916"/>
      <c r="CF124" s="806"/>
      <c r="CG124" s="807"/>
      <c r="CH124" s="807"/>
      <c r="CI124" s="807"/>
      <c r="CJ124" s="947"/>
      <c r="CK124" s="955"/>
      <c r="CL124" s="955"/>
      <c r="CM124" s="955"/>
      <c r="CN124" s="955"/>
      <c r="CO124" s="956"/>
      <c r="CP124" s="920" t="s">
        <v>473</v>
      </c>
      <c r="CQ124" s="921"/>
      <c r="CR124" s="921"/>
      <c r="CS124" s="921"/>
      <c r="CT124" s="921"/>
      <c r="CU124" s="921"/>
      <c r="CV124" s="921"/>
      <c r="CW124" s="921"/>
      <c r="CX124" s="921"/>
      <c r="CY124" s="921"/>
      <c r="CZ124" s="921"/>
      <c r="DA124" s="921"/>
      <c r="DB124" s="921"/>
      <c r="DC124" s="921"/>
      <c r="DD124" s="921"/>
      <c r="DE124" s="921"/>
      <c r="DF124" s="922"/>
      <c r="DG124" s="844" t="s">
        <v>395</v>
      </c>
      <c r="DH124" s="845"/>
      <c r="DI124" s="845"/>
      <c r="DJ124" s="845"/>
      <c r="DK124" s="846"/>
      <c r="DL124" s="847" t="s">
        <v>395</v>
      </c>
      <c r="DM124" s="845"/>
      <c r="DN124" s="845"/>
      <c r="DO124" s="845"/>
      <c r="DP124" s="846"/>
      <c r="DQ124" s="847" t="s">
        <v>395</v>
      </c>
      <c r="DR124" s="845"/>
      <c r="DS124" s="845"/>
      <c r="DT124" s="845"/>
      <c r="DU124" s="846"/>
      <c r="DV124" s="933" t="s">
        <v>395</v>
      </c>
      <c r="DW124" s="934"/>
      <c r="DX124" s="934"/>
      <c r="DY124" s="934"/>
      <c r="DZ124" s="935"/>
    </row>
    <row r="125" spans="1:130" s="247" customFormat="1" ht="26.25" customHeight="1" x14ac:dyDescent="0.15">
      <c r="A125" s="902"/>
      <c r="B125" s="903"/>
      <c r="C125" s="906" t="s">
        <v>459</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176</v>
      </c>
      <c r="AB125" s="862"/>
      <c r="AC125" s="862"/>
      <c r="AD125" s="862"/>
      <c r="AE125" s="863"/>
      <c r="AF125" s="864" t="s">
        <v>395</v>
      </c>
      <c r="AG125" s="862"/>
      <c r="AH125" s="862"/>
      <c r="AI125" s="862"/>
      <c r="AJ125" s="863"/>
      <c r="AK125" s="864" t="s">
        <v>395</v>
      </c>
      <c r="AL125" s="862"/>
      <c r="AM125" s="862"/>
      <c r="AN125" s="862"/>
      <c r="AO125" s="863"/>
      <c r="AP125" s="909" t="s">
        <v>395</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474</v>
      </c>
      <c r="CL125" s="937"/>
      <c r="CM125" s="937"/>
      <c r="CN125" s="937"/>
      <c r="CO125" s="938"/>
      <c r="CP125" s="945" t="s">
        <v>475</v>
      </c>
      <c r="CQ125" s="890"/>
      <c r="CR125" s="890"/>
      <c r="CS125" s="890"/>
      <c r="CT125" s="890"/>
      <c r="CU125" s="890"/>
      <c r="CV125" s="890"/>
      <c r="CW125" s="890"/>
      <c r="CX125" s="890"/>
      <c r="CY125" s="890"/>
      <c r="CZ125" s="890"/>
      <c r="DA125" s="890"/>
      <c r="DB125" s="890"/>
      <c r="DC125" s="890"/>
      <c r="DD125" s="890"/>
      <c r="DE125" s="890"/>
      <c r="DF125" s="891"/>
      <c r="DG125" s="946" t="s">
        <v>395</v>
      </c>
      <c r="DH125" s="927"/>
      <c r="DI125" s="927"/>
      <c r="DJ125" s="927"/>
      <c r="DK125" s="927"/>
      <c r="DL125" s="927" t="s">
        <v>395</v>
      </c>
      <c r="DM125" s="927"/>
      <c r="DN125" s="927"/>
      <c r="DO125" s="927"/>
      <c r="DP125" s="927"/>
      <c r="DQ125" s="927" t="s">
        <v>395</v>
      </c>
      <c r="DR125" s="927"/>
      <c r="DS125" s="927"/>
      <c r="DT125" s="927"/>
      <c r="DU125" s="927"/>
      <c r="DV125" s="928" t="s">
        <v>176</v>
      </c>
      <c r="DW125" s="928"/>
      <c r="DX125" s="928"/>
      <c r="DY125" s="928"/>
      <c r="DZ125" s="929"/>
    </row>
    <row r="126" spans="1:130" s="247" customFormat="1" ht="26.25" customHeight="1" thickBot="1" x14ac:dyDescent="0.2">
      <c r="A126" s="902"/>
      <c r="B126" s="903"/>
      <c r="C126" s="906" t="s">
        <v>461</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t="s">
        <v>395</v>
      </c>
      <c r="AB126" s="862"/>
      <c r="AC126" s="862"/>
      <c r="AD126" s="862"/>
      <c r="AE126" s="863"/>
      <c r="AF126" s="864" t="s">
        <v>395</v>
      </c>
      <c r="AG126" s="862"/>
      <c r="AH126" s="862"/>
      <c r="AI126" s="862"/>
      <c r="AJ126" s="863"/>
      <c r="AK126" s="864" t="s">
        <v>395</v>
      </c>
      <c r="AL126" s="862"/>
      <c r="AM126" s="862"/>
      <c r="AN126" s="862"/>
      <c r="AO126" s="863"/>
      <c r="AP126" s="909" t="s">
        <v>395</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476</v>
      </c>
      <c r="CQ126" s="832"/>
      <c r="CR126" s="832"/>
      <c r="CS126" s="832"/>
      <c r="CT126" s="832"/>
      <c r="CU126" s="832"/>
      <c r="CV126" s="832"/>
      <c r="CW126" s="832"/>
      <c r="CX126" s="832"/>
      <c r="CY126" s="832"/>
      <c r="CZ126" s="832"/>
      <c r="DA126" s="832"/>
      <c r="DB126" s="832"/>
      <c r="DC126" s="832"/>
      <c r="DD126" s="832"/>
      <c r="DE126" s="832"/>
      <c r="DF126" s="833"/>
      <c r="DG126" s="898" t="s">
        <v>395</v>
      </c>
      <c r="DH126" s="899"/>
      <c r="DI126" s="899"/>
      <c r="DJ126" s="899"/>
      <c r="DK126" s="899"/>
      <c r="DL126" s="899" t="s">
        <v>395</v>
      </c>
      <c r="DM126" s="899"/>
      <c r="DN126" s="899"/>
      <c r="DO126" s="899"/>
      <c r="DP126" s="899"/>
      <c r="DQ126" s="899" t="s">
        <v>395</v>
      </c>
      <c r="DR126" s="899"/>
      <c r="DS126" s="899"/>
      <c r="DT126" s="899"/>
      <c r="DU126" s="899"/>
      <c r="DV126" s="876" t="s">
        <v>395</v>
      </c>
      <c r="DW126" s="876"/>
      <c r="DX126" s="876"/>
      <c r="DY126" s="876"/>
      <c r="DZ126" s="877"/>
    </row>
    <row r="127" spans="1:130" s="247" customFormat="1" ht="26.25" customHeight="1" x14ac:dyDescent="0.15">
      <c r="A127" s="904"/>
      <c r="B127" s="905"/>
      <c r="C127" s="923" t="s">
        <v>477</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t="s">
        <v>395</v>
      </c>
      <c r="AB127" s="862"/>
      <c r="AC127" s="862"/>
      <c r="AD127" s="862"/>
      <c r="AE127" s="863"/>
      <c r="AF127" s="864" t="s">
        <v>395</v>
      </c>
      <c r="AG127" s="862"/>
      <c r="AH127" s="862"/>
      <c r="AI127" s="862"/>
      <c r="AJ127" s="863"/>
      <c r="AK127" s="864" t="s">
        <v>395</v>
      </c>
      <c r="AL127" s="862"/>
      <c r="AM127" s="862"/>
      <c r="AN127" s="862"/>
      <c r="AO127" s="863"/>
      <c r="AP127" s="909" t="s">
        <v>395</v>
      </c>
      <c r="AQ127" s="910"/>
      <c r="AR127" s="910"/>
      <c r="AS127" s="910"/>
      <c r="AT127" s="911"/>
      <c r="AU127" s="283"/>
      <c r="AV127" s="283"/>
      <c r="AW127" s="283"/>
      <c r="AX127" s="926" t="s">
        <v>478</v>
      </c>
      <c r="AY127" s="894"/>
      <c r="AZ127" s="894"/>
      <c r="BA127" s="894"/>
      <c r="BB127" s="894"/>
      <c r="BC127" s="894"/>
      <c r="BD127" s="894"/>
      <c r="BE127" s="895"/>
      <c r="BF127" s="893" t="s">
        <v>479</v>
      </c>
      <c r="BG127" s="894"/>
      <c r="BH127" s="894"/>
      <c r="BI127" s="894"/>
      <c r="BJ127" s="894"/>
      <c r="BK127" s="894"/>
      <c r="BL127" s="895"/>
      <c r="BM127" s="893" t="s">
        <v>480</v>
      </c>
      <c r="BN127" s="894"/>
      <c r="BO127" s="894"/>
      <c r="BP127" s="894"/>
      <c r="BQ127" s="894"/>
      <c r="BR127" s="894"/>
      <c r="BS127" s="895"/>
      <c r="BT127" s="893" t="s">
        <v>481</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482</v>
      </c>
      <c r="CQ127" s="832"/>
      <c r="CR127" s="832"/>
      <c r="CS127" s="832"/>
      <c r="CT127" s="832"/>
      <c r="CU127" s="832"/>
      <c r="CV127" s="832"/>
      <c r="CW127" s="832"/>
      <c r="CX127" s="832"/>
      <c r="CY127" s="832"/>
      <c r="CZ127" s="832"/>
      <c r="DA127" s="832"/>
      <c r="DB127" s="832"/>
      <c r="DC127" s="832"/>
      <c r="DD127" s="832"/>
      <c r="DE127" s="832"/>
      <c r="DF127" s="833"/>
      <c r="DG127" s="898" t="s">
        <v>395</v>
      </c>
      <c r="DH127" s="899"/>
      <c r="DI127" s="899"/>
      <c r="DJ127" s="899"/>
      <c r="DK127" s="899"/>
      <c r="DL127" s="899" t="s">
        <v>395</v>
      </c>
      <c r="DM127" s="899"/>
      <c r="DN127" s="899"/>
      <c r="DO127" s="899"/>
      <c r="DP127" s="899"/>
      <c r="DQ127" s="899" t="s">
        <v>395</v>
      </c>
      <c r="DR127" s="899"/>
      <c r="DS127" s="899"/>
      <c r="DT127" s="899"/>
      <c r="DU127" s="899"/>
      <c r="DV127" s="876" t="s">
        <v>395</v>
      </c>
      <c r="DW127" s="876"/>
      <c r="DX127" s="876"/>
      <c r="DY127" s="876"/>
      <c r="DZ127" s="877"/>
    </row>
    <row r="128" spans="1:130" s="247" customFormat="1" ht="26.25" customHeight="1" thickBot="1" x14ac:dyDescent="0.2">
      <c r="A128" s="878" t="s">
        <v>483</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484</v>
      </c>
      <c r="X128" s="880"/>
      <c r="Y128" s="880"/>
      <c r="Z128" s="881"/>
      <c r="AA128" s="882">
        <v>4923</v>
      </c>
      <c r="AB128" s="883"/>
      <c r="AC128" s="883"/>
      <c r="AD128" s="883"/>
      <c r="AE128" s="884"/>
      <c r="AF128" s="885">
        <v>4497</v>
      </c>
      <c r="AG128" s="883"/>
      <c r="AH128" s="883"/>
      <c r="AI128" s="883"/>
      <c r="AJ128" s="884"/>
      <c r="AK128" s="885">
        <v>5195</v>
      </c>
      <c r="AL128" s="883"/>
      <c r="AM128" s="883"/>
      <c r="AN128" s="883"/>
      <c r="AO128" s="884"/>
      <c r="AP128" s="886"/>
      <c r="AQ128" s="887"/>
      <c r="AR128" s="887"/>
      <c r="AS128" s="887"/>
      <c r="AT128" s="888"/>
      <c r="AU128" s="283"/>
      <c r="AV128" s="283"/>
      <c r="AW128" s="283"/>
      <c r="AX128" s="889" t="s">
        <v>485</v>
      </c>
      <c r="AY128" s="890"/>
      <c r="AZ128" s="890"/>
      <c r="BA128" s="890"/>
      <c r="BB128" s="890"/>
      <c r="BC128" s="890"/>
      <c r="BD128" s="890"/>
      <c r="BE128" s="891"/>
      <c r="BF128" s="868" t="s">
        <v>395</v>
      </c>
      <c r="BG128" s="869"/>
      <c r="BH128" s="869"/>
      <c r="BI128" s="869"/>
      <c r="BJ128" s="869"/>
      <c r="BK128" s="869"/>
      <c r="BL128" s="892"/>
      <c r="BM128" s="868">
        <v>15</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486</v>
      </c>
      <c r="CQ128" s="810"/>
      <c r="CR128" s="810"/>
      <c r="CS128" s="810"/>
      <c r="CT128" s="810"/>
      <c r="CU128" s="810"/>
      <c r="CV128" s="810"/>
      <c r="CW128" s="810"/>
      <c r="CX128" s="810"/>
      <c r="CY128" s="810"/>
      <c r="CZ128" s="810"/>
      <c r="DA128" s="810"/>
      <c r="DB128" s="810"/>
      <c r="DC128" s="810"/>
      <c r="DD128" s="810"/>
      <c r="DE128" s="810"/>
      <c r="DF128" s="811"/>
      <c r="DG128" s="872" t="s">
        <v>176</v>
      </c>
      <c r="DH128" s="873"/>
      <c r="DI128" s="873"/>
      <c r="DJ128" s="873"/>
      <c r="DK128" s="873"/>
      <c r="DL128" s="873" t="s">
        <v>395</v>
      </c>
      <c r="DM128" s="873"/>
      <c r="DN128" s="873"/>
      <c r="DO128" s="873"/>
      <c r="DP128" s="873"/>
      <c r="DQ128" s="873" t="s">
        <v>176</v>
      </c>
      <c r="DR128" s="873"/>
      <c r="DS128" s="873"/>
      <c r="DT128" s="873"/>
      <c r="DU128" s="873"/>
      <c r="DV128" s="874" t="s">
        <v>176</v>
      </c>
      <c r="DW128" s="874"/>
      <c r="DX128" s="874"/>
      <c r="DY128" s="874"/>
      <c r="DZ128" s="875"/>
    </row>
    <row r="129" spans="1:131" s="247" customFormat="1" ht="26.25" customHeight="1" x14ac:dyDescent="0.15">
      <c r="A129" s="856" t="s">
        <v>108</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487</v>
      </c>
      <c r="X129" s="859"/>
      <c r="Y129" s="859"/>
      <c r="Z129" s="860"/>
      <c r="AA129" s="861">
        <v>1981705</v>
      </c>
      <c r="AB129" s="862"/>
      <c r="AC129" s="862"/>
      <c r="AD129" s="862"/>
      <c r="AE129" s="863"/>
      <c r="AF129" s="864">
        <v>1994192</v>
      </c>
      <c r="AG129" s="862"/>
      <c r="AH129" s="862"/>
      <c r="AI129" s="862"/>
      <c r="AJ129" s="863"/>
      <c r="AK129" s="864">
        <v>2007180</v>
      </c>
      <c r="AL129" s="862"/>
      <c r="AM129" s="862"/>
      <c r="AN129" s="862"/>
      <c r="AO129" s="863"/>
      <c r="AP129" s="865"/>
      <c r="AQ129" s="866"/>
      <c r="AR129" s="866"/>
      <c r="AS129" s="866"/>
      <c r="AT129" s="867"/>
      <c r="AU129" s="285"/>
      <c r="AV129" s="285"/>
      <c r="AW129" s="285"/>
      <c r="AX129" s="831" t="s">
        <v>488</v>
      </c>
      <c r="AY129" s="832"/>
      <c r="AZ129" s="832"/>
      <c r="BA129" s="832"/>
      <c r="BB129" s="832"/>
      <c r="BC129" s="832"/>
      <c r="BD129" s="832"/>
      <c r="BE129" s="833"/>
      <c r="BF129" s="851" t="s">
        <v>395</v>
      </c>
      <c r="BG129" s="852"/>
      <c r="BH129" s="852"/>
      <c r="BI129" s="852"/>
      <c r="BJ129" s="852"/>
      <c r="BK129" s="852"/>
      <c r="BL129" s="853"/>
      <c r="BM129" s="851">
        <v>20</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56" t="s">
        <v>489</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490</v>
      </c>
      <c r="X130" s="859"/>
      <c r="Y130" s="859"/>
      <c r="Z130" s="860"/>
      <c r="AA130" s="861">
        <v>274349</v>
      </c>
      <c r="AB130" s="862"/>
      <c r="AC130" s="862"/>
      <c r="AD130" s="862"/>
      <c r="AE130" s="863"/>
      <c r="AF130" s="864">
        <v>274704</v>
      </c>
      <c r="AG130" s="862"/>
      <c r="AH130" s="862"/>
      <c r="AI130" s="862"/>
      <c r="AJ130" s="863"/>
      <c r="AK130" s="864">
        <v>270722</v>
      </c>
      <c r="AL130" s="862"/>
      <c r="AM130" s="862"/>
      <c r="AN130" s="862"/>
      <c r="AO130" s="863"/>
      <c r="AP130" s="865"/>
      <c r="AQ130" s="866"/>
      <c r="AR130" s="866"/>
      <c r="AS130" s="866"/>
      <c r="AT130" s="867"/>
      <c r="AU130" s="285"/>
      <c r="AV130" s="285"/>
      <c r="AW130" s="285"/>
      <c r="AX130" s="831" t="s">
        <v>491</v>
      </c>
      <c r="AY130" s="832"/>
      <c r="AZ130" s="832"/>
      <c r="BA130" s="832"/>
      <c r="BB130" s="832"/>
      <c r="BC130" s="832"/>
      <c r="BD130" s="832"/>
      <c r="BE130" s="833"/>
      <c r="BF130" s="834">
        <v>8.6999999999999993</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492</v>
      </c>
      <c r="X131" s="842"/>
      <c r="Y131" s="842"/>
      <c r="Z131" s="843"/>
      <c r="AA131" s="844">
        <v>1707356</v>
      </c>
      <c r="AB131" s="845"/>
      <c r="AC131" s="845"/>
      <c r="AD131" s="845"/>
      <c r="AE131" s="846"/>
      <c r="AF131" s="847">
        <v>1719488</v>
      </c>
      <c r="AG131" s="845"/>
      <c r="AH131" s="845"/>
      <c r="AI131" s="845"/>
      <c r="AJ131" s="846"/>
      <c r="AK131" s="847">
        <v>1736458</v>
      </c>
      <c r="AL131" s="845"/>
      <c r="AM131" s="845"/>
      <c r="AN131" s="845"/>
      <c r="AO131" s="846"/>
      <c r="AP131" s="848"/>
      <c r="AQ131" s="849"/>
      <c r="AR131" s="849"/>
      <c r="AS131" s="849"/>
      <c r="AT131" s="850"/>
      <c r="AU131" s="285"/>
      <c r="AV131" s="285"/>
      <c r="AW131" s="285"/>
      <c r="AX131" s="809" t="s">
        <v>493</v>
      </c>
      <c r="AY131" s="810"/>
      <c r="AZ131" s="810"/>
      <c r="BA131" s="810"/>
      <c r="BB131" s="810"/>
      <c r="BC131" s="810"/>
      <c r="BD131" s="810"/>
      <c r="BE131" s="811"/>
      <c r="BF131" s="812" t="s">
        <v>176</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818" t="s">
        <v>494</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495</v>
      </c>
      <c r="W132" s="822"/>
      <c r="X132" s="822"/>
      <c r="Y132" s="822"/>
      <c r="Z132" s="823"/>
      <c r="AA132" s="824">
        <v>8.3005536049999993</v>
      </c>
      <c r="AB132" s="825"/>
      <c r="AC132" s="825"/>
      <c r="AD132" s="825"/>
      <c r="AE132" s="826"/>
      <c r="AF132" s="827">
        <v>9.3895392120000007</v>
      </c>
      <c r="AG132" s="825"/>
      <c r="AH132" s="825"/>
      <c r="AI132" s="825"/>
      <c r="AJ132" s="826"/>
      <c r="AK132" s="827">
        <v>8.4127574640000002</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496</v>
      </c>
      <c r="W133" s="801"/>
      <c r="X133" s="801"/>
      <c r="Y133" s="801"/>
      <c r="Z133" s="802"/>
      <c r="AA133" s="803">
        <v>8.1999999999999993</v>
      </c>
      <c r="AB133" s="804"/>
      <c r="AC133" s="804"/>
      <c r="AD133" s="804"/>
      <c r="AE133" s="805"/>
      <c r="AF133" s="803">
        <v>8.8000000000000007</v>
      </c>
      <c r="AG133" s="804"/>
      <c r="AH133" s="804"/>
      <c r="AI133" s="804"/>
      <c r="AJ133" s="805"/>
      <c r="AK133" s="803">
        <v>8.6999999999999993</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UG6tU98nEMhFmSYD+FM2KHts6hYuVuecjsAMfWFPDUwhtVVYKTwiScn+wuo1cy4bWP744ZFDkEfX3b0XG+h82w==" saltValue="clPghejcJED5a1d1sytTS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AP72:AT72"/>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U73:AY73"/>
    <mergeCell ref="AZ73:BD73"/>
    <mergeCell ref="CR72:CV72"/>
    <mergeCell ref="CW72:DA72"/>
    <mergeCell ref="DB72:DF72"/>
    <mergeCell ref="DG72:DK72"/>
    <mergeCell ref="DL72:DP72"/>
    <mergeCell ref="DQ72:DU72"/>
    <mergeCell ref="AP73:AT73"/>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BD1" zoomScale="85" zoomScaleNormal="85" zoomScaleSheetLayoutView="85"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497</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wZowPI6P2Bf2Lo0LzR8JLEBYMO/3O+K8jpDNxlOEFL+0kggqYBw5aq0ypsuOGR9rVEvjxxHz6mTNSAHFCVXi7w==" saltValue="HnUwz/Kb8JLsgTal3FbzRw==" spinCount="100000" sheet="1" objects="1" scenarios="1"/>
  <dataConsolidate/>
  <phoneticPr fontId="2"/>
  <printOptions horizontalCentered="1" verticalCentered="1"/>
  <pageMargins left="0" right="0" top="0" bottom="0" header="0" footer="0"/>
  <pageSetup paperSize="9" scale="44" orientation="landscape" horizontalDpi="4294967294"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7"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ANDGVSHxu3nDNkf98tF5if/005A/CdpIN8LjJ61S5bD1XNDNyz+M3k7Y/qEvDD1Gyr88WCHqdeDvU22S/ILUFQ==" saltValue="1vWVF9+L5pgOrgVKsiODVw==" spinCount="100000" sheet="1" objects="1" scenarios="1"/>
  <dataConsolidate/>
  <phoneticPr fontId="2"/>
  <printOptions horizontalCentered="1" verticalCentered="1"/>
  <pageMargins left="0" right="0" top="0" bottom="0" header="0" footer="0"/>
  <pageSetup paperSize="9" scale="49"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498</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499</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9" t="s">
        <v>500</v>
      </c>
      <c r="AP7" s="304"/>
      <c r="AQ7" s="305" t="s">
        <v>501</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20"/>
      <c r="AP8" s="310" t="s">
        <v>502</v>
      </c>
      <c r="AQ8" s="311" t="s">
        <v>503</v>
      </c>
      <c r="AR8" s="312" t="s">
        <v>504</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3" t="s">
        <v>505</v>
      </c>
      <c r="AL9" s="1234"/>
      <c r="AM9" s="1234"/>
      <c r="AN9" s="1235"/>
      <c r="AO9" s="313">
        <v>550252</v>
      </c>
      <c r="AP9" s="313">
        <v>109875</v>
      </c>
      <c r="AQ9" s="314">
        <v>120360</v>
      </c>
      <c r="AR9" s="315">
        <v>-8.6999999999999993</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3" t="s">
        <v>506</v>
      </c>
      <c r="AL10" s="1234"/>
      <c r="AM10" s="1234"/>
      <c r="AN10" s="1235"/>
      <c r="AO10" s="316">
        <v>67890</v>
      </c>
      <c r="AP10" s="316">
        <v>13556</v>
      </c>
      <c r="AQ10" s="317">
        <v>12817</v>
      </c>
      <c r="AR10" s="318">
        <v>5.8</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3" t="s">
        <v>507</v>
      </c>
      <c r="AL11" s="1234"/>
      <c r="AM11" s="1234"/>
      <c r="AN11" s="1235"/>
      <c r="AO11" s="316">
        <v>118494</v>
      </c>
      <c r="AP11" s="316">
        <v>23661</v>
      </c>
      <c r="AQ11" s="317">
        <v>19677</v>
      </c>
      <c r="AR11" s="318">
        <v>20.2</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3" t="s">
        <v>508</v>
      </c>
      <c r="AL12" s="1234"/>
      <c r="AM12" s="1234"/>
      <c r="AN12" s="1235"/>
      <c r="AO12" s="316" t="s">
        <v>509</v>
      </c>
      <c r="AP12" s="316" t="s">
        <v>509</v>
      </c>
      <c r="AQ12" s="317">
        <v>1195</v>
      </c>
      <c r="AR12" s="318" t="s">
        <v>509</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3" t="s">
        <v>510</v>
      </c>
      <c r="AL13" s="1234"/>
      <c r="AM13" s="1234"/>
      <c r="AN13" s="1235"/>
      <c r="AO13" s="316" t="s">
        <v>509</v>
      </c>
      <c r="AP13" s="316" t="s">
        <v>509</v>
      </c>
      <c r="AQ13" s="317" t="s">
        <v>509</v>
      </c>
      <c r="AR13" s="318" t="s">
        <v>509</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3" t="s">
        <v>511</v>
      </c>
      <c r="AL14" s="1234"/>
      <c r="AM14" s="1234"/>
      <c r="AN14" s="1235"/>
      <c r="AO14" s="316">
        <v>21679</v>
      </c>
      <c r="AP14" s="316">
        <v>4329</v>
      </c>
      <c r="AQ14" s="317">
        <v>5328</v>
      </c>
      <c r="AR14" s="318">
        <v>-18.8</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3" t="s">
        <v>512</v>
      </c>
      <c r="AL15" s="1234"/>
      <c r="AM15" s="1234"/>
      <c r="AN15" s="1235"/>
      <c r="AO15" s="316">
        <v>19401</v>
      </c>
      <c r="AP15" s="316">
        <v>3874</v>
      </c>
      <c r="AQ15" s="317">
        <v>3216</v>
      </c>
      <c r="AR15" s="318">
        <v>20.5</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6" t="s">
        <v>513</v>
      </c>
      <c r="AL16" s="1237"/>
      <c r="AM16" s="1237"/>
      <c r="AN16" s="1238"/>
      <c r="AO16" s="316">
        <v>-51785</v>
      </c>
      <c r="AP16" s="316">
        <v>-10340</v>
      </c>
      <c r="AQ16" s="317">
        <v>-12293</v>
      </c>
      <c r="AR16" s="318">
        <v>-15.9</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6" t="s">
        <v>189</v>
      </c>
      <c r="AL17" s="1237"/>
      <c r="AM17" s="1237"/>
      <c r="AN17" s="1238"/>
      <c r="AO17" s="316">
        <v>725931</v>
      </c>
      <c r="AP17" s="316">
        <v>144954</v>
      </c>
      <c r="AQ17" s="317">
        <v>150300</v>
      </c>
      <c r="AR17" s="318">
        <v>-3.6</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514</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515</v>
      </c>
      <c r="AP20" s="324" t="s">
        <v>516</v>
      </c>
      <c r="AQ20" s="325" t="s">
        <v>517</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30" t="s">
        <v>518</v>
      </c>
      <c r="AL21" s="1231"/>
      <c r="AM21" s="1231"/>
      <c r="AN21" s="1232"/>
      <c r="AO21" s="328">
        <v>13.18</v>
      </c>
      <c r="AP21" s="329">
        <v>13.79</v>
      </c>
      <c r="AQ21" s="330">
        <v>-0.61</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30" t="s">
        <v>519</v>
      </c>
      <c r="AL22" s="1231"/>
      <c r="AM22" s="1231"/>
      <c r="AN22" s="1232"/>
      <c r="AO22" s="333">
        <v>95.8</v>
      </c>
      <c r="AP22" s="334">
        <v>95.2</v>
      </c>
      <c r="AQ22" s="335">
        <v>0.6</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520</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521</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522</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9" t="s">
        <v>500</v>
      </c>
      <c r="AP30" s="304"/>
      <c r="AQ30" s="305" t="s">
        <v>501</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20"/>
      <c r="AP31" s="310" t="s">
        <v>502</v>
      </c>
      <c r="AQ31" s="311" t="s">
        <v>503</v>
      </c>
      <c r="AR31" s="312" t="s">
        <v>504</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1" t="s">
        <v>523</v>
      </c>
      <c r="AL32" s="1222"/>
      <c r="AM32" s="1222"/>
      <c r="AN32" s="1223"/>
      <c r="AO32" s="343">
        <v>357520</v>
      </c>
      <c r="AP32" s="343">
        <v>71390</v>
      </c>
      <c r="AQ32" s="344">
        <v>71832</v>
      </c>
      <c r="AR32" s="345">
        <v>-0.6</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1" t="s">
        <v>524</v>
      </c>
      <c r="AL33" s="1222"/>
      <c r="AM33" s="1222"/>
      <c r="AN33" s="1223"/>
      <c r="AO33" s="343" t="s">
        <v>509</v>
      </c>
      <c r="AP33" s="343" t="s">
        <v>509</v>
      </c>
      <c r="AQ33" s="344" t="s">
        <v>509</v>
      </c>
      <c r="AR33" s="345" t="s">
        <v>509</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1" t="s">
        <v>525</v>
      </c>
      <c r="AL34" s="1222"/>
      <c r="AM34" s="1222"/>
      <c r="AN34" s="1223"/>
      <c r="AO34" s="343" t="s">
        <v>509</v>
      </c>
      <c r="AP34" s="343" t="s">
        <v>509</v>
      </c>
      <c r="AQ34" s="344">
        <v>1</v>
      </c>
      <c r="AR34" s="345" t="s">
        <v>509</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1" t="s">
        <v>526</v>
      </c>
      <c r="AL35" s="1222"/>
      <c r="AM35" s="1222"/>
      <c r="AN35" s="1223"/>
      <c r="AO35" s="343">
        <v>36109</v>
      </c>
      <c r="AP35" s="343">
        <v>7210</v>
      </c>
      <c r="AQ35" s="344">
        <v>20841</v>
      </c>
      <c r="AR35" s="345">
        <v>-65.400000000000006</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1" t="s">
        <v>527</v>
      </c>
      <c r="AL36" s="1222"/>
      <c r="AM36" s="1222"/>
      <c r="AN36" s="1223"/>
      <c r="AO36" s="343">
        <v>28372</v>
      </c>
      <c r="AP36" s="343">
        <v>5665</v>
      </c>
      <c r="AQ36" s="344">
        <v>5244</v>
      </c>
      <c r="AR36" s="345">
        <v>8</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1" t="s">
        <v>528</v>
      </c>
      <c r="AL37" s="1222"/>
      <c r="AM37" s="1222"/>
      <c r="AN37" s="1223"/>
      <c r="AO37" s="343" t="s">
        <v>509</v>
      </c>
      <c r="AP37" s="343" t="s">
        <v>509</v>
      </c>
      <c r="AQ37" s="344">
        <v>943</v>
      </c>
      <c r="AR37" s="345" t="s">
        <v>509</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4" t="s">
        <v>529</v>
      </c>
      <c r="AL38" s="1225"/>
      <c r="AM38" s="1225"/>
      <c r="AN38" s="1226"/>
      <c r="AO38" s="346" t="s">
        <v>509</v>
      </c>
      <c r="AP38" s="346" t="s">
        <v>509</v>
      </c>
      <c r="AQ38" s="347">
        <v>9</v>
      </c>
      <c r="AR38" s="335" t="s">
        <v>509</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4" t="s">
        <v>530</v>
      </c>
      <c r="AL39" s="1225"/>
      <c r="AM39" s="1225"/>
      <c r="AN39" s="1226"/>
      <c r="AO39" s="343">
        <v>-5195</v>
      </c>
      <c r="AP39" s="343">
        <v>-1037</v>
      </c>
      <c r="AQ39" s="344">
        <v>-2885</v>
      </c>
      <c r="AR39" s="345">
        <v>-64.099999999999994</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1" t="s">
        <v>531</v>
      </c>
      <c r="AL40" s="1222"/>
      <c r="AM40" s="1222"/>
      <c r="AN40" s="1223"/>
      <c r="AO40" s="343">
        <v>-270722</v>
      </c>
      <c r="AP40" s="343">
        <v>-54058</v>
      </c>
      <c r="AQ40" s="344">
        <v>-64554</v>
      </c>
      <c r="AR40" s="345">
        <v>-16.3</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7" t="s">
        <v>301</v>
      </c>
      <c r="AL41" s="1228"/>
      <c r="AM41" s="1228"/>
      <c r="AN41" s="1229"/>
      <c r="AO41" s="343">
        <v>146084</v>
      </c>
      <c r="AP41" s="343">
        <v>29170</v>
      </c>
      <c r="AQ41" s="344">
        <v>31431</v>
      </c>
      <c r="AR41" s="345">
        <v>-7.2</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532</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533</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534</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4" t="s">
        <v>500</v>
      </c>
      <c r="AN49" s="1216" t="s">
        <v>535</v>
      </c>
      <c r="AO49" s="1217"/>
      <c r="AP49" s="1217"/>
      <c r="AQ49" s="1217"/>
      <c r="AR49" s="1218"/>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5"/>
      <c r="AN50" s="359" t="s">
        <v>536</v>
      </c>
      <c r="AO50" s="360" t="s">
        <v>537</v>
      </c>
      <c r="AP50" s="361" t="s">
        <v>538</v>
      </c>
      <c r="AQ50" s="362" t="s">
        <v>539</v>
      </c>
      <c r="AR50" s="363" t="s">
        <v>540</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541</v>
      </c>
      <c r="AL51" s="356"/>
      <c r="AM51" s="364">
        <v>610280</v>
      </c>
      <c r="AN51" s="365">
        <v>116177</v>
      </c>
      <c r="AO51" s="366">
        <v>-9.4</v>
      </c>
      <c r="AP51" s="367">
        <v>109920</v>
      </c>
      <c r="AQ51" s="368">
        <v>-8.1999999999999993</v>
      </c>
      <c r="AR51" s="369">
        <v>-1.2</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542</v>
      </c>
      <c r="AM52" s="372">
        <v>356717</v>
      </c>
      <c r="AN52" s="373">
        <v>67907</v>
      </c>
      <c r="AO52" s="374">
        <v>-13.3</v>
      </c>
      <c r="AP52" s="375">
        <v>62739</v>
      </c>
      <c r="AQ52" s="376">
        <v>-8.4</v>
      </c>
      <c r="AR52" s="377">
        <v>-4.9000000000000004</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543</v>
      </c>
      <c r="AL53" s="356"/>
      <c r="AM53" s="364">
        <v>1087494</v>
      </c>
      <c r="AN53" s="365">
        <v>209860</v>
      </c>
      <c r="AO53" s="366">
        <v>80.599999999999994</v>
      </c>
      <c r="AP53" s="367">
        <v>119882</v>
      </c>
      <c r="AQ53" s="368">
        <v>9.1</v>
      </c>
      <c r="AR53" s="369">
        <v>71.5</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542</v>
      </c>
      <c r="AM54" s="372">
        <v>727114</v>
      </c>
      <c r="AN54" s="373">
        <v>140315</v>
      </c>
      <c r="AO54" s="374">
        <v>106.6</v>
      </c>
      <c r="AP54" s="375">
        <v>66481</v>
      </c>
      <c r="AQ54" s="376">
        <v>6</v>
      </c>
      <c r="AR54" s="377">
        <v>100.6</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544</v>
      </c>
      <c r="AL55" s="356"/>
      <c r="AM55" s="364">
        <v>1058988</v>
      </c>
      <c r="AN55" s="365">
        <v>207889</v>
      </c>
      <c r="AO55" s="366">
        <v>-0.9</v>
      </c>
      <c r="AP55" s="367">
        <v>116162</v>
      </c>
      <c r="AQ55" s="368">
        <v>-3.1</v>
      </c>
      <c r="AR55" s="369">
        <v>2.2000000000000002</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542</v>
      </c>
      <c r="AM56" s="372">
        <v>445384</v>
      </c>
      <c r="AN56" s="373">
        <v>87433</v>
      </c>
      <c r="AO56" s="374">
        <v>-37.700000000000003</v>
      </c>
      <c r="AP56" s="375">
        <v>61562</v>
      </c>
      <c r="AQ56" s="376">
        <v>-7.4</v>
      </c>
      <c r="AR56" s="377">
        <v>-30.3</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545</v>
      </c>
      <c r="AL57" s="356"/>
      <c r="AM57" s="364">
        <v>635617</v>
      </c>
      <c r="AN57" s="365">
        <v>125865</v>
      </c>
      <c r="AO57" s="366">
        <v>-39.5</v>
      </c>
      <c r="AP57" s="367">
        <v>121449</v>
      </c>
      <c r="AQ57" s="368">
        <v>4.5999999999999996</v>
      </c>
      <c r="AR57" s="369">
        <v>-44.1</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542</v>
      </c>
      <c r="AM58" s="372">
        <v>308573</v>
      </c>
      <c r="AN58" s="373">
        <v>61104</v>
      </c>
      <c r="AO58" s="374">
        <v>-30.1</v>
      </c>
      <c r="AP58" s="375">
        <v>62922</v>
      </c>
      <c r="AQ58" s="376">
        <v>2.2000000000000002</v>
      </c>
      <c r="AR58" s="377">
        <v>-32.299999999999997</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546</v>
      </c>
      <c r="AL59" s="356"/>
      <c r="AM59" s="364">
        <v>1696201</v>
      </c>
      <c r="AN59" s="365">
        <v>338698</v>
      </c>
      <c r="AO59" s="366">
        <v>169.1</v>
      </c>
      <c r="AP59" s="367">
        <v>145139</v>
      </c>
      <c r="AQ59" s="368">
        <v>19.5</v>
      </c>
      <c r="AR59" s="369">
        <v>149.6</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542</v>
      </c>
      <c r="AM60" s="372">
        <v>1011715</v>
      </c>
      <c r="AN60" s="373">
        <v>202020</v>
      </c>
      <c r="AO60" s="374">
        <v>230.6</v>
      </c>
      <c r="AP60" s="375">
        <v>83762</v>
      </c>
      <c r="AQ60" s="376">
        <v>33.1</v>
      </c>
      <c r="AR60" s="377">
        <v>197.5</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547</v>
      </c>
      <c r="AL61" s="378"/>
      <c r="AM61" s="379">
        <v>1017716</v>
      </c>
      <c r="AN61" s="380">
        <v>199698</v>
      </c>
      <c r="AO61" s="381">
        <v>40</v>
      </c>
      <c r="AP61" s="382">
        <v>122510</v>
      </c>
      <c r="AQ61" s="383">
        <v>4.4000000000000004</v>
      </c>
      <c r="AR61" s="369">
        <v>35.6</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542</v>
      </c>
      <c r="AM62" s="372">
        <v>569901</v>
      </c>
      <c r="AN62" s="373">
        <v>111756</v>
      </c>
      <c r="AO62" s="374">
        <v>51.2</v>
      </c>
      <c r="AP62" s="375">
        <v>67493</v>
      </c>
      <c r="AQ62" s="376">
        <v>5.0999999999999996</v>
      </c>
      <c r="AR62" s="377">
        <v>46.1</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cUUjF6rqqwJTg7NHEDi3gnbInXx20utxjVjZS3q15UkYnXbdcMRlVBFW/lB9vBueIPduLZCBhuw1+zo+1EGpDw==" saltValue="RE+j/4gUj+GdURWL83IQB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549</v>
      </c>
    </row>
    <row r="120" spans="125:125" ht="13.5" hidden="1" customHeight="1" x14ac:dyDescent="0.15"/>
    <row r="121" spans="125:125" ht="13.5" hidden="1" customHeight="1" x14ac:dyDescent="0.15">
      <c r="DU121" s="291"/>
    </row>
  </sheetData>
  <sheetProtection algorithmName="SHA-512" hashValue="9UmDbXK2zG1Cgy+tSPYo3alp8NcELnh1j9Rwv5AmIZc9aGWwwZKx0ItB2A46ua8p7A8JYb0ziefe2BLlAtjNOg==" saltValue="eOHjgVA3PKxqOK1zSLC1YA==" spinCount="100000" sheet="1" objects="1" scenarios="1"/>
  <dataConsolidate/>
  <phoneticPr fontId="2"/>
  <printOptions horizontalCentered="1" verticalCentered="1"/>
  <pageMargins left="0" right="0" top="0.19685039370078741" bottom="0" header="0.39370078740157483" footer="0"/>
  <pageSetup paperSize="9" scale="38" orientation="landscape"/>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550</v>
      </c>
    </row>
  </sheetData>
  <sheetProtection algorithmName="SHA-512" hashValue="sEkAo5iFpAW4/D7tZknqDhwBZAHbMBOvAsQO29Bhh5lCAu/0Kxd8kQ7Va6obR8b0h4RPfDlwM94e/3m19eDNjA==" saltValue="UhNCa/HX+Rrgqd2bNXCEZA==" spinCount="100000" sheet="1" objects="1" scenarios="1"/>
  <dataConsolidate/>
  <phoneticPr fontId="2"/>
  <printOptions horizontalCentered="1" verticalCentered="1"/>
  <pageMargins left="0" right="0" top="0.19685039370078741" bottom="0" header="0.39370078740157483" footer="0"/>
  <pageSetup paperSize="9" scale="38" orientation="landscape"/>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551</v>
      </c>
      <c r="G46" s="8" t="s">
        <v>552</v>
      </c>
      <c r="H46" s="8" t="s">
        <v>553</v>
      </c>
      <c r="I46" s="8" t="s">
        <v>554</v>
      </c>
      <c r="J46" s="9" t="s">
        <v>555</v>
      </c>
    </row>
    <row r="47" spans="2:10" ht="57.75" customHeight="1" x14ac:dyDescent="0.15">
      <c r="B47" s="10"/>
      <c r="C47" s="1239" t="s">
        <v>3</v>
      </c>
      <c r="D47" s="1239"/>
      <c r="E47" s="1240"/>
      <c r="F47" s="11">
        <v>28.03</v>
      </c>
      <c r="G47" s="12">
        <v>27.11</v>
      </c>
      <c r="H47" s="12">
        <v>17.739999999999998</v>
      </c>
      <c r="I47" s="12">
        <v>14.26</v>
      </c>
      <c r="J47" s="13">
        <v>14.97</v>
      </c>
    </row>
    <row r="48" spans="2:10" ht="57.75" customHeight="1" x14ac:dyDescent="0.15">
      <c r="B48" s="14"/>
      <c r="C48" s="1241" t="s">
        <v>4</v>
      </c>
      <c r="D48" s="1241"/>
      <c r="E48" s="1242"/>
      <c r="F48" s="15">
        <v>2.14</v>
      </c>
      <c r="G48" s="16">
        <v>2.13</v>
      </c>
      <c r="H48" s="16">
        <v>2.08</v>
      </c>
      <c r="I48" s="16">
        <v>1.97</v>
      </c>
      <c r="J48" s="17">
        <v>1.81</v>
      </c>
    </row>
    <row r="49" spans="2:10" ht="57.75" customHeight="1" thickBot="1" x14ac:dyDescent="0.2">
      <c r="B49" s="18"/>
      <c r="C49" s="1243" t="s">
        <v>5</v>
      </c>
      <c r="D49" s="1243"/>
      <c r="E49" s="1244"/>
      <c r="F49" s="19">
        <v>0.18</v>
      </c>
      <c r="G49" s="20" t="s">
        <v>556</v>
      </c>
      <c r="H49" s="20" t="s">
        <v>557</v>
      </c>
      <c r="I49" s="20" t="s">
        <v>558</v>
      </c>
      <c r="J49" s="21">
        <v>0.66</v>
      </c>
    </row>
    <row r="50" spans="2:10" ht="13.5" customHeight="1" x14ac:dyDescent="0.15"/>
  </sheetData>
  <sheetProtection algorithmName="SHA-512" hashValue="dDnCiUaoh9QI8WZ4X7NxELPAt7wLv+NT9Sd3TkdmI3Zh6Q/bDYRWTfH63EGXmM87lyfhyFnFqCUhZNsM46sopQ==" saltValue="1wX/qd/2ugfm8EgKNRBn1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5" zoomScaleNormal="8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551</v>
      </c>
      <c r="G33" s="29" t="s">
        <v>552</v>
      </c>
      <c r="H33" s="29" t="s">
        <v>553</v>
      </c>
      <c r="I33" s="29" t="s">
        <v>554</v>
      </c>
      <c r="J33" s="30" t="s">
        <v>555</v>
      </c>
      <c r="K33" s="22"/>
      <c r="L33" s="22"/>
      <c r="M33" s="22"/>
      <c r="N33" s="22"/>
      <c r="O33" s="22"/>
      <c r="P33" s="22"/>
    </row>
    <row r="34" spans="1:16" ht="39" customHeight="1" x14ac:dyDescent="0.15">
      <c r="A34" s="22"/>
      <c r="B34" s="31"/>
      <c r="C34" s="1251" t="s">
        <v>559</v>
      </c>
      <c r="D34" s="1251"/>
      <c r="E34" s="1252"/>
      <c r="F34" s="32">
        <v>1.1599999999999999</v>
      </c>
      <c r="G34" s="33">
        <v>1.53</v>
      </c>
      <c r="H34" s="33">
        <v>1.31</v>
      </c>
      <c r="I34" s="33">
        <v>1.32</v>
      </c>
      <c r="J34" s="34">
        <v>1.36</v>
      </c>
      <c r="K34" s="22"/>
      <c r="L34" s="22"/>
      <c r="M34" s="22"/>
      <c r="N34" s="22"/>
      <c r="O34" s="22"/>
      <c r="P34" s="22"/>
    </row>
    <row r="35" spans="1:16" ht="39" customHeight="1" x14ac:dyDescent="0.15">
      <c r="A35" s="22"/>
      <c r="B35" s="35"/>
      <c r="C35" s="1245" t="s">
        <v>560</v>
      </c>
      <c r="D35" s="1246"/>
      <c r="E35" s="1247"/>
      <c r="F35" s="36">
        <v>0.06</v>
      </c>
      <c r="G35" s="37">
        <v>1</v>
      </c>
      <c r="H35" s="37">
        <v>0.89</v>
      </c>
      <c r="I35" s="37">
        <v>1.63</v>
      </c>
      <c r="J35" s="38">
        <v>1.04</v>
      </c>
      <c r="K35" s="22"/>
      <c r="L35" s="22"/>
      <c r="M35" s="22"/>
      <c r="N35" s="22"/>
      <c r="O35" s="22"/>
      <c r="P35" s="22"/>
    </row>
    <row r="36" spans="1:16" ht="39" customHeight="1" x14ac:dyDescent="0.15">
      <c r="A36" s="22"/>
      <c r="B36" s="35"/>
      <c r="C36" s="1245" t="s">
        <v>561</v>
      </c>
      <c r="D36" s="1246"/>
      <c r="E36" s="1247"/>
      <c r="F36" s="36">
        <v>0.97</v>
      </c>
      <c r="G36" s="37">
        <v>0.59</v>
      </c>
      <c r="H36" s="37">
        <v>0.75</v>
      </c>
      <c r="I36" s="37">
        <v>0.64</v>
      </c>
      <c r="J36" s="38">
        <v>0.44</v>
      </c>
      <c r="K36" s="22"/>
      <c r="L36" s="22"/>
      <c r="M36" s="22"/>
      <c r="N36" s="22"/>
      <c r="O36" s="22"/>
      <c r="P36" s="22"/>
    </row>
    <row r="37" spans="1:16" ht="39" customHeight="1" x14ac:dyDescent="0.15">
      <c r="A37" s="22"/>
      <c r="B37" s="35"/>
      <c r="C37" s="1245" t="s">
        <v>562</v>
      </c>
      <c r="D37" s="1246"/>
      <c r="E37" s="1247"/>
      <c r="F37" s="36">
        <v>0.15</v>
      </c>
      <c r="G37" s="37">
        <v>0.09</v>
      </c>
      <c r="H37" s="37">
        <v>0.1</v>
      </c>
      <c r="I37" s="37">
        <v>0.13</v>
      </c>
      <c r="J37" s="38">
        <v>0.19</v>
      </c>
      <c r="K37" s="22"/>
      <c r="L37" s="22"/>
      <c r="M37" s="22"/>
      <c r="N37" s="22"/>
      <c r="O37" s="22"/>
      <c r="P37" s="22"/>
    </row>
    <row r="38" spans="1:16" ht="39" customHeight="1" x14ac:dyDescent="0.15">
      <c r="A38" s="22"/>
      <c r="B38" s="35"/>
      <c r="C38" s="1245" t="s">
        <v>563</v>
      </c>
      <c r="D38" s="1246"/>
      <c r="E38" s="1247"/>
      <c r="F38" s="36">
        <v>0.01</v>
      </c>
      <c r="G38" s="37">
        <v>0.08</v>
      </c>
      <c r="H38" s="37">
        <v>0.12</v>
      </c>
      <c r="I38" s="37">
        <v>0.06</v>
      </c>
      <c r="J38" s="38">
        <v>0.15</v>
      </c>
      <c r="K38" s="22"/>
      <c r="L38" s="22"/>
      <c r="M38" s="22"/>
      <c r="N38" s="22"/>
      <c r="O38" s="22"/>
      <c r="P38" s="22"/>
    </row>
    <row r="39" spans="1:16" ht="39" customHeight="1" x14ac:dyDescent="0.15">
      <c r="A39" s="22"/>
      <c r="B39" s="35"/>
      <c r="C39" s="1245" t="s">
        <v>564</v>
      </c>
      <c r="D39" s="1246"/>
      <c r="E39" s="1247"/>
      <c r="F39" s="36">
        <v>0.12</v>
      </c>
      <c r="G39" s="37">
        <v>0.1</v>
      </c>
      <c r="H39" s="37">
        <v>0.1</v>
      </c>
      <c r="I39" s="37">
        <v>0.09</v>
      </c>
      <c r="J39" s="38">
        <v>0.11</v>
      </c>
      <c r="K39" s="22"/>
      <c r="L39" s="22"/>
      <c r="M39" s="22"/>
      <c r="N39" s="22"/>
      <c r="O39" s="22"/>
      <c r="P39" s="22"/>
    </row>
    <row r="40" spans="1:16" ht="39" customHeight="1" x14ac:dyDescent="0.15">
      <c r="A40" s="22"/>
      <c r="B40" s="35"/>
      <c r="C40" s="1245"/>
      <c r="D40" s="1246"/>
      <c r="E40" s="1247"/>
      <c r="F40" s="36"/>
      <c r="G40" s="37"/>
      <c r="H40" s="37"/>
      <c r="I40" s="37"/>
      <c r="J40" s="38"/>
      <c r="K40" s="22"/>
      <c r="L40" s="22"/>
      <c r="M40" s="22"/>
      <c r="N40" s="22"/>
      <c r="O40" s="22"/>
      <c r="P40" s="22"/>
    </row>
    <row r="41" spans="1:16" ht="39" customHeight="1" x14ac:dyDescent="0.15">
      <c r="A41" s="22"/>
      <c r="B41" s="35"/>
      <c r="C41" s="1245"/>
      <c r="D41" s="1246"/>
      <c r="E41" s="1247"/>
      <c r="F41" s="36"/>
      <c r="G41" s="37"/>
      <c r="H41" s="37"/>
      <c r="I41" s="37"/>
      <c r="J41" s="38"/>
      <c r="K41" s="22"/>
      <c r="L41" s="22"/>
      <c r="M41" s="22"/>
      <c r="N41" s="22"/>
      <c r="O41" s="22"/>
      <c r="P41" s="22"/>
    </row>
    <row r="42" spans="1:16" ht="39" customHeight="1" x14ac:dyDescent="0.15">
      <c r="A42" s="22"/>
      <c r="B42" s="39"/>
      <c r="C42" s="1245" t="s">
        <v>565</v>
      </c>
      <c r="D42" s="1246"/>
      <c r="E42" s="1247"/>
      <c r="F42" s="36" t="s">
        <v>509</v>
      </c>
      <c r="G42" s="37" t="s">
        <v>509</v>
      </c>
      <c r="H42" s="37" t="s">
        <v>509</v>
      </c>
      <c r="I42" s="37" t="s">
        <v>509</v>
      </c>
      <c r="J42" s="38" t="s">
        <v>509</v>
      </c>
      <c r="K42" s="22"/>
      <c r="L42" s="22"/>
      <c r="M42" s="22"/>
      <c r="N42" s="22"/>
      <c r="O42" s="22"/>
      <c r="P42" s="22"/>
    </row>
    <row r="43" spans="1:16" ht="39" customHeight="1" thickBot="1" x14ac:dyDescent="0.2">
      <c r="A43" s="22"/>
      <c r="B43" s="40"/>
      <c r="C43" s="1248" t="s">
        <v>566</v>
      </c>
      <c r="D43" s="1249"/>
      <c r="E43" s="1250"/>
      <c r="F43" s="41" t="s">
        <v>509</v>
      </c>
      <c r="G43" s="42" t="s">
        <v>509</v>
      </c>
      <c r="H43" s="42" t="s">
        <v>509</v>
      </c>
      <c r="I43" s="42" t="s">
        <v>509</v>
      </c>
      <c r="J43" s="43" t="s">
        <v>509</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btFgeEH4g8DLojMgUAj562psEuQLh3FuwwuhUUbRyFzc92t4VdhYrGdQrlQlvyNhpyUbtrvW5nADoYzLSa4oXA==" saltValue="e9PUGUdgLtK8fznJ+jkuc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551</v>
      </c>
      <c r="L44" s="56" t="s">
        <v>552</v>
      </c>
      <c r="M44" s="56" t="s">
        <v>553</v>
      </c>
      <c r="N44" s="56" t="s">
        <v>554</v>
      </c>
      <c r="O44" s="57" t="s">
        <v>555</v>
      </c>
      <c r="P44" s="48"/>
      <c r="Q44" s="48"/>
      <c r="R44" s="48"/>
      <c r="S44" s="48"/>
      <c r="T44" s="48"/>
      <c r="U44" s="48"/>
    </row>
    <row r="45" spans="1:21" ht="30.75" customHeight="1" x14ac:dyDescent="0.15">
      <c r="A45" s="48"/>
      <c r="B45" s="1271" t="s">
        <v>11</v>
      </c>
      <c r="C45" s="1272"/>
      <c r="D45" s="58"/>
      <c r="E45" s="1277" t="s">
        <v>12</v>
      </c>
      <c r="F45" s="1277"/>
      <c r="G45" s="1277"/>
      <c r="H45" s="1277"/>
      <c r="I45" s="1277"/>
      <c r="J45" s="1278"/>
      <c r="K45" s="59">
        <v>397</v>
      </c>
      <c r="L45" s="60">
        <v>388</v>
      </c>
      <c r="M45" s="60">
        <v>359</v>
      </c>
      <c r="N45" s="60">
        <v>377</v>
      </c>
      <c r="O45" s="61">
        <v>358</v>
      </c>
      <c r="P45" s="48"/>
      <c r="Q45" s="48"/>
      <c r="R45" s="48"/>
      <c r="S45" s="48"/>
      <c r="T45" s="48"/>
      <c r="U45" s="48"/>
    </row>
    <row r="46" spans="1:21" ht="30.75" customHeight="1" x14ac:dyDescent="0.15">
      <c r="A46" s="48"/>
      <c r="B46" s="1273"/>
      <c r="C46" s="1274"/>
      <c r="D46" s="62"/>
      <c r="E46" s="1255" t="s">
        <v>13</v>
      </c>
      <c r="F46" s="1255"/>
      <c r="G46" s="1255"/>
      <c r="H46" s="1255"/>
      <c r="I46" s="1255"/>
      <c r="J46" s="1256"/>
      <c r="K46" s="63" t="s">
        <v>509</v>
      </c>
      <c r="L46" s="64" t="s">
        <v>509</v>
      </c>
      <c r="M46" s="64" t="s">
        <v>509</v>
      </c>
      <c r="N46" s="64" t="s">
        <v>509</v>
      </c>
      <c r="O46" s="65" t="s">
        <v>509</v>
      </c>
      <c r="P46" s="48"/>
      <c r="Q46" s="48"/>
      <c r="R46" s="48"/>
      <c r="S46" s="48"/>
      <c r="T46" s="48"/>
      <c r="U46" s="48"/>
    </row>
    <row r="47" spans="1:21" ht="30.75" customHeight="1" x14ac:dyDescent="0.15">
      <c r="A47" s="48"/>
      <c r="B47" s="1273"/>
      <c r="C47" s="1274"/>
      <c r="D47" s="62"/>
      <c r="E47" s="1255" t="s">
        <v>14</v>
      </c>
      <c r="F47" s="1255"/>
      <c r="G47" s="1255"/>
      <c r="H47" s="1255"/>
      <c r="I47" s="1255"/>
      <c r="J47" s="1256"/>
      <c r="K47" s="63" t="s">
        <v>509</v>
      </c>
      <c r="L47" s="64" t="s">
        <v>509</v>
      </c>
      <c r="M47" s="64" t="s">
        <v>509</v>
      </c>
      <c r="N47" s="64" t="s">
        <v>509</v>
      </c>
      <c r="O47" s="65" t="s">
        <v>509</v>
      </c>
      <c r="P47" s="48"/>
      <c r="Q47" s="48"/>
      <c r="R47" s="48"/>
      <c r="S47" s="48"/>
      <c r="T47" s="48"/>
      <c r="U47" s="48"/>
    </row>
    <row r="48" spans="1:21" ht="30.75" customHeight="1" x14ac:dyDescent="0.15">
      <c r="A48" s="48"/>
      <c r="B48" s="1273"/>
      <c r="C48" s="1274"/>
      <c r="D48" s="62"/>
      <c r="E48" s="1255" t="s">
        <v>15</v>
      </c>
      <c r="F48" s="1255"/>
      <c r="G48" s="1255"/>
      <c r="H48" s="1255"/>
      <c r="I48" s="1255"/>
      <c r="J48" s="1256"/>
      <c r="K48" s="63">
        <v>34</v>
      </c>
      <c r="L48" s="64">
        <v>35</v>
      </c>
      <c r="M48" s="64">
        <v>35</v>
      </c>
      <c r="N48" s="64">
        <v>35</v>
      </c>
      <c r="O48" s="65">
        <v>36</v>
      </c>
      <c r="P48" s="48"/>
      <c r="Q48" s="48"/>
      <c r="R48" s="48"/>
      <c r="S48" s="48"/>
      <c r="T48" s="48"/>
      <c r="U48" s="48"/>
    </row>
    <row r="49" spans="1:21" ht="30.75" customHeight="1" x14ac:dyDescent="0.15">
      <c r="A49" s="48"/>
      <c r="B49" s="1273"/>
      <c r="C49" s="1274"/>
      <c r="D49" s="62"/>
      <c r="E49" s="1255" t="s">
        <v>16</v>
      </c>
      <c r="F49" s="1255"/>
      <c r="G49" s="1255"/>
      <c r="H49" s="1255"/>
      <c r="I49" s="1255"/>
      <c r="J49" s="1256"/>
      <c r="K49" s="63">
        <v>26</v>
      </c>
      <c r="L49" s="64">
        <v>32</v>
      </c>
      <c r="M49" s="64">
        <v>27</v>
      </c>
      <c r="N49" s="64">
        <v>28</v>
      </c>
      <c r="O49" s="65">
        <v>28</v>
      </c>
      <c r="P49" s="48"/>
      <c r="Q49" s="48"/>
      <c r="R49" s="48"/>
      <c r="S49" s="48"/>
      <c r="T49" s="48"/>
      <c r="U49" s="48"/>
    </row>
    <row r="50" spans="1:21" ht="30.75" customHeight="1" x14ac:dyDescent="0.15">
      <c r="A50" s="48"/>
      <c r="B50" s="1273"/>
      <c r="C50" s="1274"/>
      <c r="D50" s="62"/>
      <c r="E50" s="1255" t="s">
        <v>17</v>
      </c>
      <c r="F50" s="1255"/>
      <c r="G50" s="1255"/>
      <c r="H50" s="1255"/>
      <c r="I50" s="1255"/>
      <c r="J50" s="1256"/>
      <c r="K50" s="63">
        <v>15</v>
      </c>
      <c r="L50" s="64" t="s">
        <v>509</v>
      </c>
      <c r="M50" s="64" t="s">
        <v>509</v>
      </c>
      <c r="N50" s="64" t="s">
        <v>509</v>
      </c>
      <c r="O50" s="65" t="s">
        <v>509</v>
      </c>
      <c r="P50" s="48"/>
      <c r="Q50" s="48"/>
      <c r="R50" s="48"/>
      <c r="S50" s="48"/>
      <c r="T50" s="48"/>
      <c r="U50" s="48"/>
    </row>
    <row r="51" spans="1:21" ht="30.75" customHeight="1" x14ac:dyDescent="0.15">
      <c r="A51" s="48"/>
      <c r="B51" s="1275"/>
      <c r="C51" s="1276"/>
      <c r="D51" s="66"/>
      <c r="E51" s="1255" t="s">
        <v>18</v>
      </c>
      <c r="F51" s="1255"/>
      <c r="G51" s="1255"/>
      <c r="H51" s="1255"/>
      <c r="I51" s="1255"/>
      <c r="J51" s="1256"/>
      <c r="K51" s="63" t="s">
        <v>509</v>
      </c>
      <c r="L51" s="64" t="s">
        <v>509</v>
      </c>
      <c r="M51" s="64" t="s">
        <v>509</v>
      </c>
      <c r="N51" s="64" t="s">
        <v>509</v>
      </c>
      <c r="O51" s="65" t="s">
        <v>509</v>
      </c>
      <c r="P51" s="48"/>
      <c r="Q51" s="48"/>
      <c r="R51" s="48"/>
      <c r="S51" s="48"/>
      <c r="T51" s="48"/>
      <c r="U51" s="48"/>
    </row>
    <row r="52" spans="1:21" ht="30.75" customHeight="1" x14ac:dyDescent="0.15">
      <c r="A52" s="48"/>
      <c r="B52" s="1253" t="s">
        <v>19</v>
      </c>
      <c r="C52" s="1254"/>
      <c r="D52" s="66"/>
      <c r="E52" s="1255" t="s">
        <v>20</v>
      </c>
      <c r="F52" s="1255"/>
      <c r="G52" s="1255"/>
      <c r="H52" s="1255"/>
      <c r="I52" s="1255"/>
      <c r="J52" s="1256"/>
      <c r="K52" s="63">
        <v>325</v>
      </c>
      <c r="L52" s="64">
        <v>301</v>
      </c>
      <c r="M52" s="64">
        <v>280</v>
      </c>
      <c r="N52" s="64">
        <v>279</v>
      </c>
      <c r="O52" s="65">
        <v>276</v>
      </c>
      <c r="P52" s="48"/>
      <c r="Q52" s="48"/>
      <c r="R52" s="48"/>
      <c r="S52" s="48"/>
      <c r="T52" s="48"/>
      <c r="U52" s="48"/>
    </row>
    <row r="53" spans="1:21" ht="30.75" customHeight="1" thickBot="1" x14ac:dyDescent="0.2">
      <c r="A53" s="48"/>
      <c r="B53" s="1257" t="s">
        <v>21</v>
      </c>
      <c r="C53" s="1258"/>
      <c r="D53" s="67"/>
      <c r="E53" s="1259" t="s">
        <v>22</v>
      </c>
      <c r="F53" s="1259"/>
      <c r="G53" s="1259"/>
      <c r="H53" s="1259"/>
      <c r="I53" s="1259"/>
      <c r="J53" s="1260"/>
      <c r="K53" s="68">
        <v>147</v>
      </c>
      <c r="L53" s="69">
        <v>154</v>
      </c>
      <c r="M53" s="69">
        <v>141</v>
      </c>
      <c r="N53" s="69">
        <v>161</v>
      </c>
      <c r="O53" s="70">
        <v>146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567</v>
      </c>
      <c r="P55" s="48"/>
      <c r="Q55" s="48"/>
      <c r="R55" s="48"/>
      <c r="S55" s="48"/>
      <c r="T55" s="48"/>
      <c r="U55" s="48"/>
    </row>
    <row r="56" spans="1:21" ht="31.5" customHeight="1" thickBot="1" x14ac:dyDescent="0.2">
      <c r="A56" s="48"/>
      <c r="B56" s="76"/>
      <c r="C56" s="77"/>
      <c r="D56" s="77"/>
      <c r="E56" s="78"/>
      <c r="F56" s="78"/>
      <c r="G56" s="78"/>
      <c r="H56" s="78"/>
      <c r="I56" s="78"/>
      <c r="J56" s="79" t="s">
        <v>2</v>
      </c>
      <c r="K56" s="80" t="s">
        <v>568</v>
      </c>
      <c r="L56" s="81" t="s">
        <v>569</v>
      </c>
      <c r="M56" s="81" t="s">
        <v>570</v>
      </c>
      <c r="N56" s="81" t="s">
        <v>571</v>
      </c>
      <c r="O56" s="82" t="s">
        <v>572</v>
      </c>
      <c r="P56" s="48"/>
      <c r="Q56" s="48"/>
      <c r="R56" s="48"/>
      <c r="S56" s="48"/>
      <c r="T56" s="48"/>
      <c r="U56" s="48"/>
    </row>
    <row r="57" spans="1:21" ht="31.5" customHeight="1" x14ac:dyDescent="0.15">
      <c r="B57" s="1261" t="s">
        <v>25</v>
      </c>
      <c r="C57" s="1262"/>
      <c r="D57" s="1265" t="s">
        <v>26</v>
      </c>
      <c r="E57" s="1266"/>
      <c r="F57" s="1266"/>
      <c r="G57" s="1266"/>
      <c r="H57" s="1266"/>
      <c r="I57" s="1266"/>
      <c r="J57" s="1267"/>
      <c r="K57" s="83" t="s">
        <v>590</v>
      </c>
      <c r="L57" s="84" t="s">
        <v>590</v>
      </c>
      <c r="M57" s="84" t="s">
        <v>590</v>
      </c>
      <c r="N57" s="84" t="s">
        <v>590</v>
      </c>
      <c r="O57" s="85" t="s">
        <v>590</v>
      </c>
    </row>
    <row r="58" spans="1:21" ht="31.5" customHeight="1" thickBot="1" x14ac:dyDescent="0.2">
      <c r="B58" s="1263"/>
      <c r="C58" s="1264"/>
      <c r="D58" s="1268" t="s">
        <v>27</v>
      </c>
      <c r="E58" s="1269"/>
      <c r="F58" s="1269"/>
      <c r="G58" s="1269"/>
      <c r="H58" s="1269"/>
      <c r="I58" s="1269"/>
      <c r="J58" s="1270"/>
      <c r="K58" s="86" t="s">
        <v>590</v>
      </c>
      <c r="L58" s="87" t="s">
        <v>590</v>
      </c>
      <c r="M58" s="87" t="s">
        <v>590</v>
      </c>
      <c r="N58" s="87" t="s">
        <v>590</v>
      </c>
      <c r="O58" s="88" t="s">
        <v>590</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rk0zA/HC24bS3d04J7QIYKkk7oUCbjOBVZx5pSWB3v5y5WS+2rGNDGDr9U7TKwFHT+Iz9uW+kY1+mFGNLnMJsA==" saltValue="gRLa9nc38EMZN2Cq0oEeF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85" zoomScaleNormal="85"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551</v>
      </c>
      <c r="J40" s="100" t="s">
        <v>552</v>
      </c>
      <c r="K40" s="100" t="s">
        <v>553</v>
      </c>
      <c r="L40" s="100" t="s">
        <v>554</v>
      </c>
      <c r="M40" s="101" t="s">
        <v>555</v>
      </c>
    </row>
    <row r="41" spans="2:13" ht="27.75" customHeight="1" x14ac:dyDescent="0.15">
      <c r="B41" s="1291" t="s">
        <v>30</v>
      </c>
      <c r="C41" s="1292"/>
      <c r="D41" s="102"/>
      <c r="E41" s="1293" t="s">
        <v>31</v>
      </c>
      <c r="F41" s="1293"/>
      <c r="G41" s="1293"/>
      <c r="H41" s="1294"/>
      <c r="I41" s="103">
        <v>3012</v>
      </c>
      <c r="J41" s="104">
        <v>3005</v>
      </c>
      <c r="K41" s="104">
        <v>3129</v>
      </c>
      <c r="L41" s="104">
        <v>3123</v>
      </c>
      <c r="M41" s="105">
        <v>3832</v>
      </c>
    </row>
    <row r="42" spans="2:13" ht="27.75" customHeight="1" x14ac:dyDescent="0.15">
      <c r="B42" s="1281"/>
      <c r="C42" s="1282"/>
      <c r="D42" s="106"/>
      <c r="E42" s="1285" t="s">
        <v>32</v>
      </c>
      <c r="F42" s="1285"/>
      <c r="G42" s="1285"/>
      <c r="H42" s="1286"/>
      <c r="I42" s="107">
        <v>77</v>
      </c>
      <c r="J42" s="108">
        <v>53</v>
      </c>
      <c r="K42" s="108">
        <v>31</v>
      </c>
      <c r="L42" s="108">
        <v>25</v>
      </c>
      <c r="M42" s="109">
        <v>58</v>
      </c>
    </row>
    <row r="43" spans="2:13" ht="27.75" customHeight="1" x14ac:dyDescent="0.15">
      <c r="B43" s="1281"/>
      <c r="C43" s="1282"/>
      <c r="D43" s="106"/>
      <c r="E43" s="1285" t="s">
        <v>33</v>
      </c>
      <c r="F43" s="1285"/>
      <c r="G43" s="1285"/>
      <c r="H43" s="1286"/>
      <c r="I43" s="107">
        <v>452</v>
      </c>
      <c r="J43" s="108">
        <v>435</v>
      </c>
      <c r="K43" s="108">
        <v>481</v>
      </c>
      <c r="L43" s="108">
        <v>505</v>
      </c>
      <c r="M43" s="109">
        <v>510</v>
      </c>
    </row>
    <row r="44" spans="2:13" ht="27.75" customHeight="1" x14ac:dyDescent="0.15">
      <c r="B44" s="1281"/>
      <c r="C44" s="1282"/>
      <c r="D44" s="106"/>
      <c r="E44" s="1285" t="s">
        <v>34</v>
      </c>
      <c r="F44" s="1285"/>
      <c r="G44" s="1285"/>
      <c r="H44" s="1286"/>
      <c r="I44" s="107">
        <v>133</v>
      </c>
      <c r="J44" s="108">
        <v>107</v>
      </c>
      <c r="K44" s="108">
        <v>80</v>
      </c>
      <c r="L44" s="108">
        <v>55</v>
      </c>
      <c r="M44" s="109">
        <v>105</v>
      </c>
    </row>
    <row r="45" spans="2:13" ht="27.75" customHeight="1" x14ac:dyDescent="0.15">
      <c r="B45" s="1281"/>
      <c r="C45" s="1282"/>
      <c r="D45" s="106"/>
      <c r="E45" s="1285" t="s">
        <v>35</v>
      </c>
      <c r="F45" s="1285"/>
      <c r="G45" s="1285"/>
      <c r="H45" s="1286"/>
      <c r="I45" s="107">
        <v>312</v>
      </c>
      <c r="J45" s="108">
        <v>289</v>
      </c>
      <c r="K45" s="108">
        <v>293</v>
      </c>
      <c r="L45" s="108">
        <v>257</v>
      </c>
      <c r="M45" s="109">
        <v>241</v>
      </c>
    </row>
    <row r="46" spans="2:13" ht="27.75" customHeight="1" x14ac:dyDescent="0.15">
      <c r="B46" s="1281"/>
      <c r="C46" s="1282"/>
      <c r="D46" s="110"/>
      <c r="E46" s="1285" t="s">
        <v>36</v>
      </c>
      <c r="F46" s="1285"/>
      <c r="G46" s="1285"/>
      <c r="H46" s="1286"/>
      <c r="I46" s="107" t="s">
        <v>509</v>
      </c>
      <c r="J46" s="108" t="s">
        <v>509</v>
      </c>
      <c r="K46" s="108" t="s">
        <v>509</v>
      </c>
      <c r="L46" s="108" t="s">
        <v>509</v>
      </c>
      <c r="M46" s="109" t="s">
        <v>509</v>
      </c>
    </row>
    <row r="47" spans="2:13" ht="27.75" customHeight="1" x14ac:dyDescent="0.15">
      <c r="B47" s="1281"/>
      <c r="C47" s="1282"/>
      <c r="D47" s="111"/>
      <c r="E47" s="1295" t="s">
        <v>37</v>
      </c>
      <c r="F47" s="1296"/>
      <c r="G47" s="1296"/>
      <c r="H47" s="1297"/>
      <c r="I47" s="107" t="s">
        <v>509</v>
      </c>
      <c r="J47" s="108" t="s">
        <v>509</v>
      </c>
      <c r="K47" s="108" t="s">
        <v>509</v>
      </c>
      <c r="L47" s="108" t="s">
        <v>509</v>
      </c>
      <c r="M47" s="109" t="s">
        <v>509</v>
      </c>
    </row>
    <row r="48" spans="2:13" ht="27.75" customHeight="1" x14ac:dyDescent="0.15">
      <c r="B48" s="1281"/>
      <c r="C48" s="1282"/>
      <c r="D48" s="106"/>
      <c r="E48" s="1285" t="s">
        <v>38</v>
      </c>
      <c r="F48" s="1285"/>
      <c r="G48" s="1285"/>
      <c r="H48" s="1286"/>
      <c r="I48" s="107" t="s">
        <v>509</v>
      </c>
      <c r="J48" s="108" t="s">
        <v>509</v>
      </c>
      <c r="K48" s="108" t="s">
        <v>509</v>
      </c>
      <c r="L48" s="108" t="s">
        <v>509</v>
      </c>
      <c r="M48" s="109" t="s">
        <v>509</v>
      </c>
    </row>
    <row r="49" spans="2:13" ht="27.75" customHeight="1" x14ac:dyDescent="0.15">
      <c r="B49" s="1283"/>
      <c r="C49" s="1284"/>
      <c r="D49" s="106"/>
      <c r="E49" s="1285" t="s">
        <v>39</v>
      </c>
      <c r="F49" s="1285"/>
      <c r="G49" s="1285"/>
      <c r="H49" s="1286"/>
      <c r="I49" s="107" t="s">
        <v>509</v>
      </c>
      <c r="J49" s="108" t="s">
        <v>509</v>
      </c>
      <c r="K49" s="108" t="s">
        <v>509</v>
      </c>
      <c r="L49" s="108" t="s">
        <v>509</v>
      </c>
      <c r="M49" s="109" t="s">
        <v>509</v>
      </c>
    </row>
    <row r="50" spans="2:13" ht="27.75" customHeight="1" x14ac:dyDescent="0.15">
      <c r="B50" s="1279" t="s">
        <v>40</v>
      </c>
      <c r="C50" s="1280"/>
      <c r="D50" s="112"/>
      <c r="E50" s="1285" t="s">
        <v>41</v>
      </c>
      <c r="F50" s="1285"/>
      <c r="G50" s="1285"/>
      <c r="H50" s="1286"/>
      <c r="I50" s="107">
        <v>2196</v>
      </c>
      <c r="J50" s="108">
        <v>2105</v>
      </c>
      <c r="K50" s="108">
        <v>2269</v>
      </c>
      <c r="L50" s="108">
        <v>2101</v>
      </c>
      <c r="M50" s="109">
        <v>1850</v>
      </c>
    </row>
    <row r="51" spans="2:13" ht="27.75" customHeight="1" x14ac:dyDescent="0.15">
      <c r="B51" s="1281"/>
      <c r="C51" s="1282"/>
      <c r="D51" s="106"/>
      <c r="E51" s="1285" t="s">
        <v>42</v>
      </c>
      <c r="F51" s="1285"/>
      <c r="G51" s="1285"/>
      <c r="H51" s="1286"/>
      <c r="I51" s="107">
        <v>51</v>
      </c>
      <c r="J51" s="108">
        <v>38</v>
      </c>
      <c r="K51" s="108">
        <v>23</v>
      </c>
      <c r="L51" s="108">
        <v>14</v>
      </c>
      <c r="M51" s="109">
        <v>5</v>
      </c>
    </row>
    <row r="52" spans="2:13" ht="27.75" customHeight="1" x14ac:dyDescent="0.15">
      <c r="B52" s="1283"/>
      <c r="C52" s="1284"/>
      <c r="D52" s="106"/>
      <c r="E52" s="1285" t="s">
        <v>43</v>
      </c>
      <c r="F52" s="1285"/>
      <c r="G52" s="1285"/>
      <c r="H52" s="1286"/>
      <c r="I52" s="107">
        <v>2754</v>
      </c>
      <c r="J52" s="108">
        <v>2785</v>
      </c>
      <c r="K52" s="108">
        <v>2616</v>
      </c>
      <c r="L52" s="108">
        <v>2726</v>
      </c>
      <c r="M52" s="109">
        <v>3234</v>
      </c>
    </row>
    <row r="53" spans="2:13" ht="27.75" customHeight="1" thickBot="1" x14ac:dyDescent="0.2">
      <c r="B53" s="1287" t="s">
        <v>44</v>
      </c>
      <c r="C53" s="1288"/>
      <c r="D53" s="113"/>
      <c r="E53" s="1289" t="s">
        <v>45</v>
      </c>
      <c r="F53" s="1289"/>
      <c r="G53" s="1289"/>
      <c r="H53" s="1290"/>
      <c r="I53" s="114">
        <v>-1015</v>
      </c>
      <c r="J53" s="115">
        <v>-1040</v>
      </c>
      <c r="K53" s="115">
        <v>-893</v>
      </c>
      <c r="L53" s="115">
        <v>-875</v>
      </c>
      <c r="M53" s="116">
        <v>-343</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8pFMcV2CBUybBOMcZLq37W04bcobfYkPkbvQix5krlSYRGPGK/Y7JEJik7W2gffUrLGV9gQqT8pSJcHawZnyVg==" saltValue="7xcv0Lw8QCuAzF385p9L1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57" orientation="landscape" horizontalDpi="300" verticalDpi="30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55" zoomScaleNormal="5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553</v>
      </c>
      <c r="G54" s="125" t="s">
        <v>554</v>
      </c>
      <c r="H54" s="126" t="s">
        <v>555</v>
      </c>
    </row>
    <row r="55" spans="2:8" ht="52.5" customHeight="1" x14ac:dyDescent="0.15">
      <c r="B55" s="127"/>
      <c r="C55" s="1306" t="s">
        <v>48</v>
      </c>
      <c r="D55" s="1306"/>
      <c r="E55" s="1307"/>
      <c r="F55" s="128">
        <v>352</v>
      </c>
      <c r="G55" s="128">
        <v>284</v>
      </c>
      <c r="H55" s="129">
        <v>300</v>
      </c>
    </row>
    <row r="56" spans="2:8" ht="52.5" customHeight="1" x14ac:dyDescent="0.15">
      <c r="B56" s="130"/>
      <c r="C56" s="1308" t="s">
        <v>49</v>
      </c>
      <c r="D56" s="1308"/>
      <c r="E56" s="1309"/>
      <c r="F56" s="131">
        <v>231</v>
      </c>
      <c r="G56" s="131">
        <v>240</v>
      </c>
      <c r="H56" s="132">
        <v>318</v>
      </c>
    </row>
    <row r="57" spans="2:8" ht="53.25" customHeight="1" x14ac:dyDescent="0.15">
      <c r="B57" s="130"/>
      <c r="C57" s="1310" t="s">
        <v>50</v>
      </c>
      <c r="D57" s="1310"/>
      <c r="E57" s="1311"/>
      <c r="F57" s="133">
        <v>1583</v>
      </c>
      <c r="G57" s="133">
        <v>1479</v>
      </c>
      <c r="H57" s="134">
        <v>1096</v>
      </c>
    </row>
    <row r="58" spans="2:8" ht="45.75" customHeight="1" x14ac:dyDescent="0.15">
      <c r="B58" s="135"/>
      <c r="C58" s="1298" t="s">
        <v>586</v>
      </c>
      <c r="D58" s="1299"/>
      <c r="E58" s="1300"/>
      <c r="F58" s="136">
        <v>657</v>
      </c>
      <c r="G58" s="136">
        <v>564</v>
      </c>
      <c r="H58" s="137">
        <v>530</v>
      </c>
    </row>
    <row r="59" spans="2:8" ht="45.75" customHeight="1" x14ac:dyDescent="0.15">
      <c r="B59" s="135"/>
      <c r="C59" s="1298" t="s">
        <v>585</v>
      </c>
      <c r="D59" s="1299"/>
      <c r="E59" s="1300"/>
      <c r="F59" s="136">
        <v>774</v>
      </c>
      <c r="G59" s="136">
        <v>742</v>
      </c>
      <c r="H59" s="137">
        <v>368</v>
      </c>
    </row>
    <row r="60" spans="2:8" ht="45.75" customHeight="1" x14ac:dyDescent="0.15">
      <c r="B60" s="135"/>
      <c r="C60" s="1298" t="s">
        <v>587</v>
      </c>
      <c r="D60" s="1299"/>
      <c r="E60" s="1300"/>
      <c r="F60" s="136">
        <v>40</v>
      </c>
      <c r="G60" s="136">
        <v>61</v>
      </c>
      <c r="H60" s="137">
        <v>81</v>
      </c>
    </row>
    <row r="61" spans="2:8" ht="45.75" customHeight="1" x14ac:dyDescent="0.15">
      <c r="B61" s="135"/>
      <c r="C61" s="1298" t="s">
        <v>591</v>
      </c>
      <c r="D61" s="1299"/>
      <c r="E61" s="1300"/>
      <c r="F61" s="136">
        <v>80</v>
      </c>
      <c r="G61" s="136">
        <v>79</v>
      </c>
      <c r="H61" s="137">
        <v>80</v>
      </c>
    </row>
    <row r="62" spans="2:8" ht="45.75" customHeight="1" thickBot="1" x14ac:dyDescent="0.2">
      <c r="B62" s="138"/>
      <c r="C62" s="1301" t="s">
        <v>588</v>
      </c>
      <c r="D62" s="1302"/>
      <c r="E62" s="1303"/>
      <c r="F62" s="139">
        <v>27</v>
      </c>
      <c r="G62" s="139">
        <v>31</v>
      </c>
      <c r="H62" s="140">
        <v>34</v>
      </c>
    </row>
    <row r="63" spans="2:8" ht="52.5" customHeight="1" thickBot="1" x14ac:dyDescent="0.2">
      <c r="B63" s="141"/>
      <c r="C63" s="1304" t="s">
        <v>51</v>
      </c>
      <c r="D63" s="1304"/>
      <c r="E63" s="1305"/>
      <c r="F63" s="142">
        <v>2165</v>
      </c>
      <c r="G63" s="142">
        <v>2003</v>
      </c>
      <c r="H63" s="143">
        <v>1714</v>
      </c>
    </row>
    <row r="64" spans="2:8" ht="15" customHeight="1" x14ac:dyDescent="0.15"/>
  </sheetData>
  <sheetProtection algorithmName="SHA-512" hashValue="fhbD6eY5DeKzdrqaQ9Z9JDFpvwrAtUper6HHKJoiMW2+KzawY4ihKiotYQxyN+l3Befg6DakAhTlLtdu5K8PFQ==" saltValue="HqW8UsdiKeucG3W26Zxpq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A7" zoomScale="85" zoomScaleNormal="85" zoomScaleSheetLayoutView="55" workbookViewId="0">
      <selection activeCell="BL14" sqref="BL14"/>
    </sheetView>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593</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593</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594</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595</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12" t="s">
        <v>603</v>
      </c>
      <c r="AO43" s="1313"/>
      <c r="AP43" s="1313"/>
      <c r="AQ43" s="1313"/>
      <c r="AR43" s="1313"/>
      <c r="AS43" s="1313"/>
      <c r="AT43" s="1313"/>
      <c r="AU43" s="1313"/>
      <c r="AV43" s="1313"/>
      <c r="AW43" s="1313"/>
      <c r="AX43" s="1313"/>
      <c r="AY43" s="1313"/>
      <c r="AZ43" s="1313"/>
      <c r="BA43" s="1313"/>
      <c r="BB43" s="1313"/>
      <c r="BC43" s="1313"/>
      <c r="BD43" s="1313"/>
      <c r="BE43" s="1313"/>
      <c r="BF43" s="1313"/>
      <c r="BG43" s="1313"/>
      <c r="BH43" s="1313"/>
      <c r="BI43" s="1313"/>
      <c r="BJ43" s="1313"/>
      <c r="BK43" s="1313"/>
      <c r="BL43" s="1313"/>
      <c r="BM43" s="1313"/>
      <c r="BN43" s="1313"/>
      <c r="BO43" s="1313"/>
      <c r="BP43" s="1313"/>
      <c r="BQ43" s="1313"/>
      <c r="BR43" s="1313"/>
      <c r="BS43" s="1313"/>
      <c r="BT43" s="1313"/>
      <c r="BU43" s="1313"/>
      <c r="BV43" s="1313"/>
      <c r="BW43" s="1313"/>
      <c r="BX43" s="1313"/>
      <c r="BY43" s="1313"/>
      <c r="BZ43" s="1313"/>
      <c r="CA43" s="1313"/>
      <c r="CB43" s="1313"/>
      <c r="CC43" s="1313"/>
      <c r="CD43" s="1313"/>
      <c r="CE43" s="1313"/>
      <c r="CF43" s="1313"/>
      <c r="CG43" s="1313"/>
      <c r="CH43" s="1313"/>
      <c r="CI43" s="1313"/>
      <c r="CJ43" s="1313"/>
      <c r="CK43" s="1313"/>
      <c r="CL43" s="1313"/>
      <c r="CM43" s="1313"/>
      <c r="CN43" s="1313"/>
      <c r="CO43" s="1313"/>
      <c r="CP43" s="1313"/>
      <c r="CQ43" s="1313"/>
      <c r="CR43" s="1313"/>
      <c r="CS43" s="1313"/>
      <c r="CT43" s="1313"/>
      <c r="CU43" s="1313"/>
      <c r="CV43" s="1313"/>
      <c r="CW43" s="1313"/>
      <c r="CX43" s="1313"/>
      <c r="CY43" s="1313"/>
      <c r="CZ43" s="1313"/>
      <c r="DA43" s="1313"/>
      <c r="DB43" s="1313"/>
      <c r="DC43" s="1314"/>
    </row>
    <row r="44" spans="2:109" x14ac:dyDescent="0.15">
      <c r="B44" s="395"/>
      <c r="AN44" s="1315"/>
      <c r="AO44" s="1316"/>
      <c r="AP44" s="1316"/>
      <c r="AQ44" s="1316"/>
      <c r="AR44" s="1316"/>
      <c r="AS44" s="1316"/>
      <c r="AT44" s="1316"/>
      <c r="AU44" s="1316"/>
      <c r="AV44" s="1316"/>
      <c r="AW44" s="1316"/>
      <c r="AX44" s="1316"/>
      <c r="AY44" s="1316"/>
      <c r="AZ44" s="1316"/>
      <c r="BA44" s="1316"/>
      <c r="BB44" s="1316"/>
      <c r="BC44" s="1316"/>
      <c r="BD44" s="1316"/>
      <c r="BE44" s="1316"/>
      <c r="BF44" s="1316"/>
      <c r="BG44" s="1316"/>
      <c r="BH44" s="1316"/>
      <c r="BI44" s="1316"/>
      <c r="BJ44" s="1316"/>
      <c r="BK44" s="1316"/>
      <c r="BL44" s="1316"/>
      <c r="BM44" s="1316"/>
      <c r="BN44" s="1316"/>
      <c r="BO44" s="1316"/>
      <c r="BP44" s="1316"/>
      <c r="BQ44" s="1316"/>
      <c r="BR44" s="1316"/>
      <c r="BS44" s="1316"/>
      <c r="BT44" s="1316"/>
      <c r="BU44" s="1316"/>
      <c r="BV44" s="1316"/>
      <c r="BW44" s="1316"/>
      <c r="BX44" s="1316"/>
      <c r="BY44" s="1316"/>
      <c r="BZ44" s="1316"/>
      <c r="CA44" s="1316"/>
      <c r="CB44" s="1316"/>
      <c r="CC44" s="1316"/>
      <c r="CD44" s="1316"/>
      <c r="CE44" s="1316"/>
      <c r="CF44" s="1316"/>
      <c r="CG44" s="1316"/>
      <c r="CH44" s="1316"/>
      <c r="CI44" s="1316"/>
      <c r="CJ44" s="1316"/>
      <c r="CK44" s="1316"/>
      <c r="CL44" s="1316"/>
      <c r="CM44" s="1316"/>
      <c r="CN44" s="1316"/>
      <c r="CO44" s="1316"/>
      <c r="CP44" s="1316"/>
      <c r="CQ44" s="1316"/>
      <c r="CR44" s="1316"/>
      <c r="CS44" s="1316"/>
      <c r="CT44" s="1316"/>
      <c r="CU44" s="1316"/>
      <c r="CV44" s="1316"/>
      <c r="CW44" s="1316"/>
      <c r="CX44" s="1316"/>
      <c r="CY44" s="1316"/>
      <c r="CZ44" s="1316"/>
      <c r="DA44" s="1316"/>
      <c r="DB44" s="1316"/>
      <c r="DC44" s="1317"/>
    </row>
    <row r="45" spans="2:109" x14ac:dyDescent="0.15">
      <c r="B45" s="395"/>
      <c r="AN45" s="1315"/>
      <c r="AO45" s="1316"/>
      <c r="AP45" s="1316"/>
      <c r="AQ45" s="1316"/>
      <c r="AR45" s="1316"/>
      <c r="AS45" s="1316"/>
      <c r="AT45" s="1316"/>
      <c r="AU45" s="1316"/>
      <c r="AV45" s="1316"/>
      <c r="AW45" s="1316"/>
      <c r="AX45" s="1316"/>
      <c r="AY45" s="1316"/>
      <c r="AZ45" s="1316"/>
      <c r="BA45" s="1316"/>
      <c r="BB45" s="1316"/>
      <c r="BC45" s="1316"/>
      <c r="BD45" s="1316"/>
      <c r="BE45" s="1316"/>
      <c r="BF45" s="1316"/>
      <c r="BG45" s="1316"/>
      <c r="BH45" s="1316"/>
      <c r="BI45" s="1316"/>
      <c r="BJ45" s="1316"/>
      <c r="BK45" s="1316"/>
      <c r="BL45" s="1316"/>
      <c r="BM45" s="1316"/>
      <c r="BN45" s="1316"/>
      <c r="BO45" s="1316"/>
      <c r="BP45" s="1316"/>
      <c r="BQ45" s="1316"/>
      <c r="BR45" s="1316"/>
      <c r="BS45" s="1316"/>
      <c r="BT45" s="1316"/>
      <c r="BU45" s="1316"/>
      <c r="BV45" s="1316"/>
      <c r="BW45" s="1316"/>
      <c r="BX45" s="1316"/>
      <c r="BY45" s="1316"/>
      <c r="BZ45" s="1316"/>
      <c r="CA45" s="1316"/>
      <c r="CB45" s="1316"/>
      <c r="CC45" s="1316"/>
      <c r="CD45" s="1316"/>
      <c r="CE45" s="1316"/>
      <c r="CF45" s="1316"/>
      <c r="CG45" s="1316"/>
      <c r="CH45" s="1316"/>
      <c r="CI45" s="1316"/>
      <c r="CJ45" s="1316"/>
      <c r="CK45" s="1316"/>
      <c r="CL45" s="1316"/>
      <c r="CM45" s="1316"/>
      <c r="CN45" s="1316"/>
      <c r="CO45" s="1316"/>
      <c r="CP45" s="1316"/>
      <c r="CQ45" s="1316"/>
      <c r="CR45" s="1316"/>
      <c r="CS45" s="1316"/>
      <c r="CT45" s="1316"/>
      <c r="CU45" s="1316"/>
      <c r="CV45" s="1316"/>
      <c r="CW45" s="1316"/>
      <c r="CX45" s="1316"/>
      <c r="CY45" s="1316"/>
      <c r="CZ45" s="1316"/>
      <c r="DA45" s="1316"/>
      <c r="DB45" s="1316"/>
      <c r="DC45" s="1317"/>
    </row>
    <row r="46" spans="2:109" x14ac:dyDescent="0.15">
      <c r="B46" s="395"/>
      <c r="AN46" s="1315"/>
      <c r="AO46" s="1316"/>
      <c r="AP46" s="1316"/>
      <c r="AQ46" s="1316"/>
      <c r="AR46" s="1316"/>
      <c r="AS46" s="1316"/>
      <c r="AT46" s="1316"/>
      <c r="AU46" s="1316"/>
      <c r="AV46" s="1316"/>
      <c r="AW46" s="1316"/>
      <c r="AX46" s="1316"/>
      <c r="AY46" s="1316"/>
      <c r="AZ46" s="1316"/>
      <c r="BA46" s="1316"/>
      <c r="BB46" s="1316"/>
      <c r="BC46" s="1316"/>
      <c r="BD46" s="1316"/>
      <c r="BE46" s="1316"/>
      <c r="BF46" s="1316"/>
      <c r="BG46" s="1316"/>
      <c r="BH46" s="1316"/>
      <c r="BI46" s="1316"/>
      <c r="BJ46" s="1316"/>
      <c r="BK46" s="1316"/>
      <c r="BL46" s="1316"/>
      <c r="BM46" s="1316"/>
      <c r="BN46" s="1316"/>
      <c r="BO46" s="1316"/>
      <c r="BP46" s="1316"/>
      <c r="BQ46" s="1316"/>
      <c r="BR46" s="1316"/>
      <c r="BS46" s="1316"/>
      <c r="BT46" s="1316"/>
      <c r="BU46" s="1316"/>
      <c r="BV46" s="1316"/>
      <c r="BW46" s="1316"/>
      <c r="BX46" s="1316"/>
      <c r="BY46" s="1316"/>
      <c r="BZ46" s="1316"/>
      <c r="CA46" s="1316"/>
      <c r="CB46" s="1316"/>
      <c r="CC46" s="1316"/>
      <c r="CD46" s="1316"/>
      <c r="CE46" s="1316"/>
      <c r="CF46" s="1316"/>
      <c r="CG46" s="1316"/>
      <c r="CH46" s="1316"/>
      <c r="CI46" s="1316"/>
      <c r="CJ46" s="1316"/>
      <c r="CK46" s="1316"/>
      <c r="CL46" s="1316"/>
      <c r="CM46" s="1316"/>
      <c r="CN46" s="1316"/>
      <c r="CO46" s="1316"/>
      <c r="CP46" s="1316"/>
      <c r="CQ46" s="1316"/>
      <c r="CR46" s="1316"/>
      <c r="CS46" s="1316"/>
      <c r="CT46" s="1316"/>
      <c r="CU46" s="1316"/>
      <c r="CV46" s="1316"/>
      <c r="CW46" s="1316"/>
      <c r="CX46" s="1316"/>
      <c r="CY46" s="1316"/>
      <c r="CZ46" s="1316"/>
      <c r="DA46" s="1316"/>
      <c r="DB46" s="1316"/>
      <c r="DC46" s="1317"/>
    </row>
    <row r="47" spans="2:109" x14ac:dyDescent="0.15">
      <c r="B47" s="395"/>
      <c r="AN47" s="1318"/>
      <c r="AO47" s="1319"/>
      <c r="AP47" s="1319"/>
      <c r="AQ47" s="1319"/>
      <c r="AR47" s="1319"/>
      <c r="AS47" s="1319"/>
      <c r="AT47" s="1319"/>
      <c r="AU47" s="1319"/>
      <c r="AV47" s="1319"/>
      <c r="AW47" s="1319"/>
      <c r="AX47" s="1319"/>
      <c r="AY47" s="1319"/>
      <c r="AZ47" s="1319"/>
      <c r="BA47" s="1319"/>
      <c r="BB47" s="1319"/>
      <c r="BC47" s="1319"/>
      <c r="BD47" s="1319"/>
      <c r="BE47" s="1319"/>
      <c r="BF47" s="1319"/>
      <c r="BG47" s="1319"/>
      <c r="BH47" s="1319"/>
      <c r="BI47" s="1319"/>
      <c r="BJ47" s="1319"/>
      <c r="BK47" s="1319"/>
      <c r="BL47" s="1319"/>
      <c r="BM47" s="1319"/>
      <c r="BN47" s="1319"/>
      <c r="BO47" s="1319"/>
      <c r="BP47" s="1319"/>
      <c r="BQ47" s="1319"/>
      <c r="BR47" s="1319"/>
      <c r="BS47" s="1319"/>
      <c r="BT47" s="1319"/>
      <c r="BU47" s="1319"/>
      <c r="BV47" s="1319"/>
      <c r="BW47" s="1319"/>
      <c r="BX47" s="1319"/>
      <c r="BY47" s="1319"/>
      <c r="BZ47" s="1319"/>
      <c r="CA47" s="1319"/>
      <c r="CB47" s="1319"/>
      <c r="CC47" s="1319"/>
      <c r="CD47" s="1319"/>
      <c r="CE47" s="1319"/>
      <c r="CF47" s="1319"/>
      <c r="CG47" s="1319"/>
      <c r="CH47" s="1319"/>
      <c r="CI47" s="1319"/>
      <c r="CJ47" s="1319"/>
      <c r="CK47" s="1319"/>
      <c r="CL47" s="1319"/>
      <c r="CM47" s="1319"/>
      <c r="CN47" s="1319"/>
      <c r="CO47" s="1319"/>
      <c r="CP47" s="1319"/>
      <c r="CQ47" s="1319"/>
      <c r="CR47" s="1319"/>
      <c r="CS47" s="1319"/>
      <c r="CT47" s="1319"/>
      <c r="CU47" s="1319"/>
      <c r="CV47" s="1319"/>
      <c r="CW47" s="1319"/>
      <c r="CX47" s="1319"/>
      <c r="CY47" s="1319"/>
      <c r="CZ47" s="1319"/>
      <c r="DA47" s="1319"/>
      <c r="DB47" s="1319"/>
      <c r="DC47" s="1320"/>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596</v>
      </c>
    </row>
    <row r="50" spans="1:109" x14ac:dyDescent="0.15">
      <c r="B50" s="395"/>
      <c r="G50" s="1321"/>
      <c r="H50" s="1321"/>
      <c r="I50" s="1321"/>
      <c r="J50" s="1321"/>
      <c r="K50" s="405"/>
      <c r="L50" s="405"/>
      <c r="M50" s="406"/>
      <c r="N50" s="406"/>
      <c r="AN50" s="1322"/>
      <c r="AO50" s="1323"/>
      <c r="AP50" s="1323"/>
      <c r="AQ50" s="1323"/>
      <c r="AR50" s="1323"/>
      <c r="AS50" s="1323"/>
      <c r="AT50" s="1323"/>
      <c r="AU50" s="1323"/>
      <c r="AV50" s="1323"/>
      <c r="AW50" s="1323"/>
      <c r="AX50" s="1323"/>
      <c r="AY50" s="1323"/>
      <c r="AZ50" s="1323"/>
      <c r="BA50" s="1323"/>
      <c r="BB50" s="1323"/>
      <c r="BC50" s="1323"/>
      <c r="BD50" s="1323"/>
      <c r="BE50" s="1323"/>
      <c r="BF50" s="1323"/>
      <c r="BG50" s="1323"/>
      <c r="BH50" s="1323"/>
      <c r="BI50" s="1323"/>
      <c r="BJ50" s="1323"/>
      <c r="BK50" s="1323"/>
      <c r="BL50" s="1323"/>
      <c r="BM50" s="1323"/>
      <c r="BN50" s="1323"/>
      <c r="BO50" s="1324"/>
      <c r="BP50" s="1325" t="s">
        <v>551</v>
      </c>
      <c r="BQ50" s="1325"/>
      <c r="BR50" s="1325"/>
      <c r="BS50" s="1325"/>
      <c r="BT50" s="1325"/>
      <c r="BU50" s="1325"/>
      <c r="BV50" s="1325"/>
      <c r="BW50" s="1325"/>
      <c r="BX50" s="1325" t="s">
        <v>552</v>
      </c>
      <c r="BY50" s="1325"/>
      <c r="BZ50" s="1325"/>
      <c r="CA50" s="1325"/>
      <c r="CB50" s="1325"/>
      <c r="CC50" s="1325"/>
      <c r="CD50" s="1325"/>
      <c r="CE50" s="1325"/>
      <c r="CF50" s="1325" t="s">
        <v>553</v>
      </c>
      <c r="CG50" s="1325"/>
      <c r="CH50" s="1325"/>
      <c r="CI50" s="1325"/>
      <c r="CJ50" s="1325"/>
      <c r="CK50" s="1325"/>
      <c r="CL50" s="1325"/>
      <c r="CM50" s="1325"/>
      <c r="CN50" s="1325" t="s">
        <v>554</v>
      </c>
      <c r="CO50" s="1325"/>
      <c r="CP50" s="1325"/>
      <c r="CQ50" s="1325"/>
      <c r="CR50" s="1325"/>
      <c r="CS50" s="1325"/>
      <c r="CT50" s="1325"/>
      <c r="CU50" s="1325"/>
      <c r="CV50" s="1325" t="s">
        <v>555</v>
      </c>
      <c r="CW50" s="1325"/>
      <c r="CX50" s="1325"/>
      <c r="CY50" s="1325"/>
      <c r="CZ50" s="1325"/>
      <c r="DA50" s="1325"/>
      <c r="DB50" s="1325"/>
      <c r="DC50" s="1325"/>
    </row>
    <row r="51" spans="1:109" ht="13.5" customHeight="1" x14ac:dyDescent="0.15">
      <c r="B51" s="395"/>
      <c r="G51" s="1331"/>
      <c r="H51" s="1331"/>
      <c r="I51" s="1329"/>
      <c r="J51" s="1329"/>
      <c r="K51" s="1327"/>
      <c r="L51" s="1327"/>
      <c r="M51" s="1327"/>
      <c r="N51" s="1327"/>
      <c r="AM51" s="404"/>
      <c r="AN51" s="1328" t="s">
        <v>597</v>
      </c>
      <c r="AO51" s="1328"/>
      <c r="AP51" s="1328"/>
      <c r="AQ51" s="1328"/>
      <c r="AR51" s="1328"/>
      <c r="AS51" s="1328"/>
      <c r="AT51" s="1328"/>
      <c r="AU51" s="1328"/>
      <c r="AV51" s="1328"/>
      <c r="AW51" s="1328"/>
      <c r="AX51" s="1328"/>
      <c r="AY51" s="1328"/>
      <c r="AZ51" s="1328"/>
      <c r="BA51" s="1328"/>
      <c r="BB51" s="1328" t="s">
        <v>598</v>
      </c>
      <c r="BC51" s="1328"/>
      <c r="BD51" s="1328"/>
      <c r="BE51" s="1328"/>
      <c r="BF51" s="1328"/>
      <c r="BG51" s="1328"/>
      <c r="BH51" s="1328"/>
      <c r="BI51" s="1328"/>
      <c r="BJ51" s="1328"/>
      <c r="BK51" s="1328"/>
      <c r="BL51" s="1328"/>
      <c r="BM51" s="1328"/>
      <c r="BN51" s="1328"/>
      <c r="BO51" s="1328"/>
      <c r="BP51" s="1326"/>
      <c r="BQ51" s="1326"/>
      <c r="BR51" s="1326"/>
      <c r="BS51" s="1326"/>
      <c r="BT51" s="1326"/>
      <c r="BU51" s="1326"/>
      <c r="BV51" s="1326"/>
      <c r="BW51" s="1326"/>
      <c r="BX51" s="1326"/>
      <c r="BY51" s="1326"/>
      <c r="BZ51" s="1326"/>
      <c r="CA51" s="1326"/>
      <c r="CB51" s="1326"/>
      <c r="CC51" s="1326"/>
      <c r="CD51" s="1326"/>
      <c r="CE51" s="1326"/>
      <c r="CF51" s="1326"/>
      <c r="CG51" s="1326"/>
      <c r="CH51" s="1326"/>
      <c r="CI51" s="1326"/>
      <c r="CJ51" s="1326"/>
      <c r="CK51" s="1326"/>
      <c r="CL51" s="1326"/>
      <c r="CM51" s="1326"/>
      <c r="CN51" s="1326"/>
      <c r="CO51" s="1326"/>
      <c r="CP51" s="1326"/>
      <c r="CQ51" s="1326"/>
      <c r="CR51" s="1326"/>
      <c r="CS51" s="1326"/>
      <c r="CT51" s="1326"/>
      <c r="CU51" s="1326"/>
      <c r="CV51" s="1326"/>
      <c r="CW51" s="1326"/>
      <c r="CX51" s="1326"/>
      <c r="CY51" s="1326"/>
      <c r="CZ51" s="1326"/>
      <c r="DA51" s="1326"/>
      <c r="DB51" s="1326"/>
      <c r="DC51" s="1326"/>
    </row>
    <row r="52" spans="1:109" x14ac:dyDescent="0.15">
      <c r="B52" s="395"/>
      <c r="G52" s="1331"/>
      <c r="H52" s="1331"/>
      <c r="I52" s="1329"/>
      <c r="J52" s="1329"/>
      <c r="K52" s="1327"/>
      <c r="L52" s="1327"/>
      <c r="M52" s="1327"/>
      <c r="N52" s="1327"/>
      <c r="AM52" s="404"/>
      <c r="AN52" s="1328"/>
      <c r="AO52" s="1328"/>
      <c r="AP52" s="1328"/>
      <c r="AQ52" s="1328"/>
      <c r="AR52" s="1328"/>
      <c r="AS52" s="1328"/>
      <c r="AT52" s="1328"/>
      <c r="AU52" s="1328"/>
      <c r="AV52" s="1328"/>
      <c r="AW52" s="1328"/>
      <c r="AX52" s="1328"/>
      <c r="AY52" s="1328"/>
      <c r="AZ52" s="1328"/>
      <c r="BA52" s="1328"/>
      <c r="BB52" s="1328"/>
      <c r="BC52" s="1328"/>
      <c r="BD52" s="1328"/>
      <c r="BE52" s="1328"/>
      <c r="BF52" s="1328"/>
      <c r="BG52" s="1328"/>
      <c r="BH52" s="1328"/>
      <c r="BI52" s="1328"/>
      <c r="BJ52" s="1328"/>
      <c r="BK52" s="1328"/>
      <c r="BL52" s="1328"/>
      <c r="BM52" s="1328"/>
      <c r="BN52" s="1328"/>
      <c r="BO52" s="1328"/>
      <c r="BP52" s="1326"/>
      <c r="BQ52" s="1326"/>
      <c r="BR52" s="1326"/>
      <c r="BS52" s="1326"/>
      <c r="BT52" s="1326"/>
      <c r="BU52" s="1326"/>
      <c r="BV52" s="1326"/>
      <c r="BW52" s="1326"/>
      <c r="BX52" s="1326"/>
      <c r="BY52" s="1326"/>
      <c r="BZ52" s="1326"/>
      <c r="CA52" s="1326"/>
      <c r="CB52" s="1326"/>
      <c r="CC52" s="1326"/>
      <c r="CD52" s="1326"/>
      <c r="CE52" s="1326"/>
      <c r="CF52" s="1326"/>
      <c r="CG52" s="1326"/>
      <c r="CH52" s="1326"/>
      <c r="CI52" s="1326"/>
      <c r="CJ52" s="1326"/>
      <c r="CK52" s="1326"/>
      <c r="CL52" s="1326"/>
      <c r="CM52" s="1326"/>
      <c r="CN52" s="1326"/>
      <c r="CO52" s="1326"/>
      <c r="CP52" s="1326"/>
      <c r="CQ52" s="1326"/>
      <c r="CR52" s="1326"/>
      <c r="CS52" s="1326"/>
      <c r="CT52" s="1326"/>
      <c r="CU52" s="1326"/>
      <c r="CV52" s="1326"/>
      <c r="CW52" s="1326"/>
      <c r="CX52" s="1326"/>
      <c r="CY52" s="1326"/>
      <c r="CZ52" s="1326"/>
      <c r="DA52" s="1326"/>
      <c r="DB52" s="1326"/>
      <c r="DC52" s="1326"/>
    </row>
    <row r="53" spans="1:109" x14ac:dyDescent="0.15">
      <c r="A53" s="403"/>
      <c r="B53" s="395"/>
      <c r="G53" s="1331"/>
      <c r="H53" s="1331"/>
      <c r="I53" s="1321"/>
      <c r="J53" s="1321"/>
      <c r="K53" s="1327"/>
      <c r="L53" s="1327"/>
      <c r="M53" s="1327"/>
      <c r="N53" s="1327"/>
      <c r="AM53" s="404"/>
      <c r="AN53" s="1328"/>
      <c r="AO53" s="1328"/>
      <c r="AP53" s="1328"/>
      <c r="AQ53" s="1328"/>
      <c r="AR53" s="1328"/>
      <c r="AS53" s="1328"/>
      <c r="AT53" s="1328"/>
      <c r="AU53" s="1328"/>
      <c r="AV53" s="1328"/>
      <c r="AW53" s="1328"/>
      <c r="AX53" s="1328"/>
      <c r="AY53" s="1328"/>
      <c r="AZ53" s="1328"/>
      <c r="BA53" s="1328"/>
      <c r="BB53" s="1328" t="s">
        <v>599</v>
      </c>
      <c r="BC53" s="1328"/>
      <c r="BD53" s="1328"/>
      <c r="BE53" s="1328"/>
      <c r="BF53" s="1328"/>
      <c r="BG53" s="1328"/>
      <c r="BH53" s="1328"/>
      <c r="BI53" s="1328"/>
      <c r="BJ53" s="1328"/>
      <c r="BK53" s="1328"/>
      <c r="BL53" s="1328"/>
      <c r="BM53" s="1328"/>
      <c r="BN53" s="1328"/>
      <c r="BO53" s="1328"/>
      <c r="BP53" s="1326">
        <v>48.4</v>
      </c>
      <c r="BQ53" s="1326"/>
      <c r="BR53" s="1326"/>
      <c r="BS53" s="1326"/>
      <c r="BT53" s="1326"/>
      <c r="BU53" s="1326"/>
      <c r="BV53" s="1326"/>
      <c r="BW53" s="1326"/>
      <c r="BX53" s="1326">
        <v>48.7</v>
      </c>
      <c r="BY53" s="1326"/>
      <c r="BZ53" s="1326"/>
      <c r="CA53" s="1326"/>
      <c r="CB53" s="1326"/>
      <c r="CC53" s="1326"/>
      <c r="CD53" s="1326"/>
      <c r="CE53" s="1326"/>
      <c r="CF53" s="1326">
        <v>56.4</v>
      </c>
      <c r="CG53" s="1326"/>
      <c r="CH53" s="1326"/>
      <c r="CI53" s="1326"/>
      <c r="CJ53" s="1326"/>
      <c r="CK53" s="1326"/>
      <c r="CL53" s="1326"/>
      <c r="CM53" s="1326"/>
      <c r="CN53" s="1326">
        <v>58.8</v>
      </c>
      <c r="CO53" s="1326"/>
      <c r="CP53" s="1326"/>
      <c r="CQ53" s="1326"/>
      <c r="CR53" s="1326"/>
      <c r="CS53" s="1326"/>
      <c r="CT53" s="1326"/>
      <c r="CU53" s="1326"/>
      <c r="CV53" s="1326">
        <v>52.8</v>
      </c>
      <c r="CW53" s="1326"/>
      <c r="CX53" s="1326"/>
      <c r="CY53" s="1326"/>
      <c r="CZ53" s="1326"/>
      <c r="DA53" s="1326"/>
      <c r="DB53" s="1326"/>
      <c r="DC53" s="1326"/>
    </row>
    <row r="54" spans="1:109" x14ac:dyDescent="0.15">
      <c r="A54" s="403"/>
      <c r="B54" s="395"/>
      <c r="G54" s="1331"/>
      <c r="H54" s="1331"/>
      <c r="I54" s="1321"/>
      <c r="J54" s="1321"/>
      <c r="K54" s="1327"/>
      <c r="L54" s="1327"/>
      <c r="M54" s="1327"/>
      <c r="N54" s="1327"/>
      <c r="AM54" s="404"/>
      <c r="AN54" s="1328"/>
      <c r="AO54" s="1328"/>
      <c r="AP54" s="1328"/>
      <c r="AQ54" s="1328"/>
      <c r="AR54" s="1328"/>
      <c r="AS54" s="1328"/>
      <c r="AT54" s="1328"/>
      <c r="AU54" s="1328"/>
      <c r="AV54" s="1328"/>
      <c r="AW54" s="1328"/>
      <c r="AX54" s="1328"/>
      <c r="AY54" s="1328"/>
      <c r="AZ54" s="1328"/>
      <c r="BA54" s="1328"/>
      <c r="BB54" s="1328"/>
      <c r="BC54" s="1328"/>
      <c r="BD54" s="1328"/>
      <c r="BE54" s="1328"/>
      <c r="BF54" s="1328"/>
      <c r="BG54" s="1328"/>
      <c r="BH54" s="1328"/>
      <c r="BI54" s="1328"/>
      <c r="BJ54" s="1328"/>
      <c r="BK54" s="1328"/>
      <c r="BL54" s="1328"/>
      <c r="BM54" s="1328"/>
      <c r="BN54" s="1328"/>
      <c r="BO54" s="1328"/>
      <c r="BP54" s="1326"/>
      <c r="BQ54" s="1326"/>
      <c r="BR54" s="1326"/>
      <c r="BS54" s="1326"/>
      <c r="BT54" s="1326"/>
      <c r="BU54" s="1326"/>
      <c r="BV54" s="1326"/>
      <c r="BW54" s="1326"/>
      <c r="BX54" s="1326"/>
      <c r="BY54" s="1326"/>
      <c r="BZ54" s="1326"/>
      <c r="CA54" s="1326"/>
      <c r="CB54" s="1326"/>
      <c r="CC54" s="1326"/>
      <c r="CD54" s="1326"/>
      <c r="CE54" s="1326"/>
      <c r="CF54" s="1326"/>
      <c r="CG54" s="1326"/>
      <c r="CH54" s="1326"/>
      <c r="CI54" s="1326"/>
      <c r="CJ54" s="1326"/>
      <c r="CK54" s="1326"/>
      <c r="CL54" s="1326"/>
      <c r="CM54" s="1326"/>
      <c r="CN54" s="1326"/>
      <c r="CO54" s="1326"/>
      <c r="CP54" s="1326"/>
      <c r="CQ54" s="1326"/>
      <c r="CR54" s="1326"/>
      <c r="CS54" s="1326"/>
      <c r="CT54" s="1326"/>
      <c r="CU54" s="1326"/>
      <c r="CV54" s="1326"/>
      <c r="CW54" s="1326"/>
      <c r="CX54" s="1326"/>
      <c r="CY54" s="1326"/>
      <c r="CZ54" s="1326"/>
      <c r="DA54" s="1326"/>
      <c r="DB54" s="1326"/>
      <c r="DC54" s="1326"/>
    </row>
    <row r="55" spans="1:109" x14ac:dyDescent="0.15">
      <c r="A55" s="403"/>
      <c r="B55" s="395"/>
      <c r="G55" s="1321"/>
      <c r="H55" s="1321"/>
      <c r="I55" s="1321"/>
      <c r="J55" s="1321"/>
      <c r="K55" s="1327"/>
      <c r="L55" s="1327"/>
      <c r="M55" s="1327"/>
      <c r="N55" s="1327"/>
      <c r="AN55" s="1325" t="s">
        <v>600</v>
      </c>
      <c r="AO55" s="1325"/>
      <c r="AP55" s="1325"/>
      <c r="AQ55" s="1325"/>
      <c r="AR55" s="1325"/>
      <c r="AS55" s="1325"/>
      <c r="AT55" s="1325"/>
      <c r="AU55" s="1325"/>
      <c r="AV55" s="1325"/>
      <c r="AW55" s="1325"/>
      <c r="AX55" s="1325"/>
      <c r="AY55" s="1325"/>
      <c r="AZ55" s="1325"/>
      <c r="BA55" s="1325"/>
      <c r="BB55" s="1328" t="s">
        <v>598</v>
      </c>
      <c r="BC55" s="1328"/>
      <c r="BD55" s="1328"/>
      <c r="BE55" s="1328"/>
      <c r="BF55" s="1328"/>
      <c r="BG55" s="1328"/>
      <c r="BH55" s="1328"/>
      <c r="BI55" s="1328"/>
      <c r="BJ55" s="1328"/>
      <c r="BK55" s="1328"/>
      <c r="BL55" s="1328"/>
      <c r="BM55" s="1328"/>
      <c r="BN55" s="1328"/>
      <c r="BO55" s="1328"/>
      <c r="BP55" s="1326">
        <v>27</v>
      </c>
      <c r="BQ55" s="1326"/>
      <c r="BR55" s="1326"/>
      <c r="BS55" s="1326"/>
      <c r="BT55" s="1326"/>
      <c r="BU55" s="1326"/>
      <c r="BV55" s="1326"/>
      <c r="BW55" s="1326"/>
      <c r="BX55" s="1326">
        <v>25.4</v>
      </c>
      <c r="BY55" s="1326"/>
      <c r="BZ55" s="1326"/>
      <c r="CA55" s="1326"/>
      <c r="CB55" s="1326"/>
      <c r="CC55" s="1326"/>
      <c r="CD55" s="1326"/>
      <c r="CE55" s="1326"/>
      <c r="CF55" s="1326">
        <v>23.4</v>
      </c>
      <c r="CG55" s="1326"/>
      <c r="CH55" s="1326"/>
      <c r="CI55" s="1326"/>
      <c r="CJ55" s="1326"/>
      <c r="CK55" s="1326"/>
      <c r="CL55" s="1326"/>
      <c r="CM55" s="1326"/>
      <c r="CN55" s="1326">
        <v>7.7</v>
      </c>
      <c r="CO55" s="1326"/>
      <c r="CP55" s="1326"/>
      <c r="CQ55" s="1326"/>
      <c r="CR55" s="1326"/>
      <c r="CS55" s="1326"/>
      <c r="CT55" s="1326"/>
      <c r="CU55" s="1326"/>
      <c r="CV55" s="1326">
        <v>3.2</v>
      </c>
      <c r="CW55" s="1326"/>
      <c r="CX55" s="1326"/>
      <c r="CY55" s="1326"/>
      <c r="CZ55" s="1326"/>
      <c r="DA55" s="1326"/>
      <c r="DB55" s="1326"/>
      <c r="DC55" s="1326"/>
    </row>
    <row r="56" spans="1:109" x14ac:dyDescent="0.15">
      <c r="A56" s="403"/>
      <c r="B56" s="395"/>
      <c r="G56" s="1321"/>
      <c r="H56" s="1321"/>
      <c r="I56" s="1321"/>
      <c r="J56" s="1321"/>
      <c r="K56" s="1327"/>
      <c r="L56" s="1327"/>
      <c r="M56" s="1327"/>
      <c r="N56" s="1327"/>
      <c r="AN56" s="1325"/>
      <c r="AO56" s="1325"/>
      <c r="AP56" s="1325"/>
      <c r="AQ56" s="1325"/>
      <c r="AR56" s="1325"/>
      <c r="AS56" s="1325"/>
      <c r="AT56" s="1325"/>
      <c r="AU56" s="1325"/>
      <c r="AV56" s="1325"/>
      <c r="AW56" s="1325"/>
      <c r="AX56" s="1325"/>
      <c r="AY56" s="1325"/>
      <c r="AZ56" s="1325"/>
      <c r="BA56" s="1325"/>
      <c r="BB56" s="1328"/>
      <c r="BC56" s="1328"/>
      <c r="BD56" s="1328"/>
      <c r="BE56" s="1328"/>
      <c r="BF56" s="1328"/>
      <c r="BG56" s="1328"/>
      <c r="BH56" s="1328"/>
      <c r="BI56" s="1328"/>
      <c r="BJ56" s="1328"/>
      <c r="BK56" s="1328"/>
      <c r="BL56" s="1328"/>
      <c r="BM56" s="1328"/>
      <c r="BN56" s="1328"/>
      <c r="BO56" s="1328"/>
      <c r="BP56" s="1326"/>
      <c r="BQ56" s="1326"/>
      <c r="BR56" s="1326"/>
      <c r="BS56" s="1326"/>
      <c r="BT56" s="1326"/>
      <c r="BU56" s="1326"/>
      <c r="BV56" s="1326"/>
      <c r="BW56" s="1326"/>
      <c r="BX56" s="1326"/>
      <c r="BY56" s="1326"/>
      <c r="BZ56" s="1326"/>
      <c r="CA56" s="1326"/>
      <c r="CB56" s="1326"/>
      <c r="CC56" s="1326"/>
      <c r="CD56" s="1326"/>
      <c r="CE56" s="1326"/>
      <c r="CF56" s="1326"/>
      <c r="CG56" s="1326"/>
      <c r="CH56" s="1326"/>
      <c r="CI56" s="1326"/>
      <c r="CJ56" s="1326"/>
      <c r="CK56" s="1326"/>
      <c r="CL56" s="1326"/>
      <c r="CM56" s="1326"/>
      <c r="CN56" s="1326"/>
      <c r="CO56" s="1326"/>
      <c r="CP56" s="1326"/>
      <c r="CQ56" s="1326"/>
      <c r="CR56" s="1326"/>
      <c r="CS56" s="1326"/>
      <c r="CT56" s="1326"/>
      <c r="CU56" s="1326"/>
      <c r="CV56" s="1326"/>
      <c r="CW56" s="1326"/>
      <c r="CX56" s="1326"/>
      <c r="CY56" s="1326"/>
      <c r="CZ56" s="1326"/>
      <c r="DA56" s="1326"/>
      <c r="DB56" s="1326"/>
      <c r="DC56" s="1326"/>
    </row>
    <row r="57" spans="1:109" s="403" customFormat="1" x14ac:dyDescent="0.15">
      <c r="B57" s="407"/>
      <c r="G57" s="1321"/>
      <c r="H57" s="1321"/>
      <c r="I57" s="1330"/>
      <c r="J57" s="1330"/>
      <c r="K57" s="1327"/>
      <c r="L57" s="1327"/>
      <c r="M57" s="1327"/>
      <c r="N57" s="1327"/>
      <c r="AM57" s="388"/>
      <c r="AN57" s="1325"/>
      <c r="AO57" s="1325"/>
      <c r="AP57" s="1325"/>
      <c r="AQ57" s="1325"/>
      <c r="AR57" s="1325"/>
      <c r="AS57" s="1325"/>
      <c r="AT57" s="1325"/>
      <c r="AU57" s="1325"/>
      <c r="AV57" s="1325"/>
      <c r="AW57" s="1325"/>
      <c r="AX57" s="1325"/>
      <c r="AY57" s="1325"/>
      <c r="AZ57" s="1325"/>
      <c r="BA57" s="1325"/>
      <c r="BB57" s="1328" t="s">
        <v>599</v>
      </c>
      <c r="BC57" s="1328"/>
      <c r="BD57" s="1328"/>
      <c r="BE57" s="1328"/>
      <c r="BF57" s="1328"/>
      <c r="BG57" s="1328"/>
      <c r="BH57" s="1328"/>
      <c r="BI57" s="1328"/>
      <c r="BJ57" s="1328"/>
      <c r="BK57" s="1328"/>
      <c r="BL57" s="1328"/>
      <c r="BM57" s="1328"/>
      <c r="BN57" s="1328"/>
      <c r="BO57" s="1328"/>
      <c r="BP57" s="1326">
        <v>57.2</v>
      </c>
      <c r="BQ57" s="1326"/>
      <c r="BR57" s="1326"/>
      <c r="BS57" s="1326"/>
      <c r="BT57" s="1326"/>
      <c r="BU57" s="1326"/>
      <c r="BV57" s="1326"/>
      <c r="BW57" s="1326"/>
      <c r="BX57" s="1326">
        <v>58.7</v>
      </c>
      <c r="BY57" s="1326"/>
      <c r="BZ57" s="1326"/>
      <c r="CA57" s="1326"/>
      <c r="CB57" s="1326"/>
      <c r="CC57" s="1326"/>
      <c r="CD57" s="1326"/>
      <c r="CE57" s="1326"/>
      <c r="CF57" s="1326">
        <v>59.2</v>
      </c>
      <c r="CG57" s="1326"/>
      <c r="CH57" s="1326"/>
      <c r="CI57" s="1326"/>
      <c r="CJ57" s="1326"/>
      <c r="CK57" s="1326"/>
      <c r="CL57" s="1326"/>
      <c r="CM57" s="1326"/>
      <c r="CN57" s="1326">
        <v>63.4</v>
      </c>
      <c r="CO57" s="1326"/>
      <c r="CP57" s="1326"/>
      <c r="CQ57" s="1326"/>
      <c r="CR57" s="1326"/>
      <c r="CS57" s="1326"/>
      <c r="CT57" s="1326"/>
      <c r="CU57" s="1326"/>
      <c r="CV57" s="1326">
        <v>63.1</v>
      </c>
      <c r="CW57" s="1326"/>
      <c r="CX57" s="1326"/>
      <c r="CY57" s="1326"/>
      <c r="CZ57" s="1326"/>
      <c r="DA57" s="1326"/>
      <c r="DB57" s="1326"/>
      <c r="DC57" s="1326"/>
      <c r="DD57" s="408"/>
      <c r="DE57" s="407"/>
    </row>
    <row r="58" spans="1:109" s="403" customFormat="1" x14ac:dyDescent="0.15">
      <c r="A58" s="388"/>
      <c r="B58" s="407"/>
      <c r="G58" s="1321"/>
      <c r="H58" s="1321"/>
      <c r="I58" s="1330"/>
      <c r="J58" s="1330"/>
      <c r="K58" s="1327"/>
      <c r="L58" s="1327"/>
      <c r="M58" s="1327"/>
      <c r="N58" s="1327"/>
      <c r="AM58" s="388"/>
      <c r="AN58" s="1325"/>
      <c r="AO58" s="1325"/>
      <c r="AP58" s="1325"/>
      <c r="AQ58" s="1325"/>
      <c r="AR58" s="1325"/>
      <c r="AS58" s="1325"/>
      <c r="AT58" s="1325"/>
      <c r="AU58" s="1325"/>
      <c r="AV58" s="1325"/>
      <c r="AW58" s="1325"/>
      <c r="AX58" s="1325"/>
      <c r="AY58" s="1325"/>
      <c r="AZ58" s="1325"/>
      <c r="BA58" s="1325"/>
      <c r="BB58" s="1328"/>
      <c r="BC58" s="1328"/>
      <c r="BD58" s="1328"/>
      <c r="BE58" s="1328"/>
      <c r="BF58" s="1328"/>
      <c r="BG58" s="1328"/>
      <c r="BH58" s="1328"/>
      <c r="BI58" s="1328"/>
      <c r="BJ58" s="1328"/>
      <c r="BK58" s="1328"/>
      <c r="BL58" s="1328"/>
      <c r="BM58" s="1328"/>
      <c r="BN58" s="1328"/>
      <c r="BO58" s="1328"/>
      <c r="BP58" s="1326"/>
      <c r="BQ58" s="1326"/>
      <c r="BR58" s="1326"/>
      <c r="BS58" s="1326"/>
      <c r="BT58" s="1326"/>
      <c r="BU58" s="1326"/>
      <c r="BV58" s="1326"/>
      <c r="BW58" s="1326"/>
      <c r="BX58" s="1326"/>
      <c r="BY58" s="1326"/>
      <c r="BZ58" s="1326"/>
      <c r="CA58" s="1326"/>
      <c r="CB58" s="1326"/>
      <c r="CC58" s="1326"/>
      <c r="CD58" s="1326"/>
      <c r="CE58" s="1326"/>
      <c r="CF58" s="1326"/>
      <c r="CG58" s="1326"/>
      <c r="CH58" s="1326"/>
      <c r="CI58" s="1326"/>
      <c r="CJ58" s="1326"/>
      <c r="CK58" s="1326"/>
      <c r="CL58" s="1326"/>
      <c r="CM58" s="1326"/>
      <c r="CN58" s="1326"/>
      <c r="CO58" s="1326"/>
      <c r="CP58" s="1326"/>
      <c r="CQ58" s="1326"/>
      <c r="CR58" s="1326"/>
      <c r="CS58" s="1326"/>
      <c r="CT58" s="1326"/>
      <c r="CU58" s="1326"/>
      <c r="CV58" s="1326"/>
      <c r="CW58" s="1326"/>
      <c r="CX58" s="1326"/>
      <c r="CY58" s="1326"/>
      <c r="CZ58" s="1326"/>
      <c r="DA58" s="1326"/>
      <c r="DB58" s="1326"/>
      <c r="DC58" s="1326"/>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601</v>
      </c>
    </row>
    <row r="64" spans="1:109" x14ac:dyDescent="0.15">
      <c r="B64" s="395"/>
      <c r="G64" s="402"/>
      <c r="I64" s="415"/>
      <c r="J64" s="415"/>
      <c r="K64" s="415"/>
      <c r="L64" s="415"/>
      <c r="M64" s="415"/>
      <c r="N64" s="416"/>
      <c r="AM64" s="402"/>
      <c r="AN64" s="402" t="s">
        <v>595</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12" t="s">
        <v>604</v>
      </c>
      <c r="AO65" s="1313"/>
      <c r="AP65" s="1313"/>
      <c r="AQ65" s="1313"/>
      <c r="AR65" s="1313"/>
      <c r="AS65" s="1313"/>
      <c r="AT65" s="1313"/>
      <c r="AU65" s="1313"/>
      <c r="AV65" s="1313"/>
      <c r="AW65" s="1313"/>
      <c r="AX65" s="1313"/>
      <c r="AY65" s="1313"/>
      <c r="AZ65" s="1313"/>
      <c r="BA65" s="1313"/>
      <c r="BB65" s="1313"/>
      <c r="BC65" s="1313"/>
      <c r="BD65" s="1313"/>
      <c r="BE65" s="1313"/>
      <c r="BF65" s="1313"/>
      <c r="BG65" s="1313"/>
      <c r="BH65" s="1313"/>
      <c r="BI65" s="1313"/>
      <c r="BJ65" s="1313"/>
      <c r="BK65" s="1313"/>
      <c r="BL65" s="1313"/>
      <c r="BM65" s="1313"/>
      <c r="BN65" s="1313"/>
      <c r="BO65" s="1313"/>
      <c r="BP65" s="1313"/>
      <c r="BQ65" s="1313"/>
      <c r="BR65" s="1313"/>
      <c r="BS65" s="1313"/>
      <c r="BT65" s="1313"/>
      <c r="BU65" s="1313"/>
      <c r="BV65" s="1313"/>
      <c r="BW65" s="1313"/>
      <c r="BX65" s="1313"/>
      <c r="BY65" s="1313"/>
      <c r="BZ65" s="1313"/>
      <c r="CA65" s="1313"/>
      <c r="CB65" s="1313"/>
      <c r="CC65" s="1313"/>
      <c r="CD65" s="1313"/>
      <c r="CE65" s="1313"/>
      <c r="CF65" s="1313"/>
      <c r="CG65" s="1313"/>
      <c r="CH65" s="1313"/>
      <c r="CI65" s="1313"/>
      <c r="CJ65" s="1313"/>
      <c r="CK65" s="1313"/>
      <c r="CL65" s="1313"/>
      <c r="CM65" s="1313"/>
      <c r="CN65" s="1313"/>
      <c r="CO65" s="1313"/>
      <c r="CP65" s="1313"/>
      <c r="CQ65" s="1313"/>
      <c r="CR65" s="1313"/>
      <c r="CS65" s="1313"/>
      <c r="CT65" s="1313"/>
      <c r="CU65" s="1313"/>
      <c r="CV65" s="1313"/>
      <c r="CW65" s="1313"/>
      <c r="CX65" s="1313"/>
      <c r="CY65" s="1313"/>
      <c r="CZ65" s="1313"/>
      <c r="DA65" s="1313"/>
      <c r="DB65" s="1313"/>
      <c r="DC65" s="1314"/>
    </row>
    <row r="66" spans="2:107" x14ac:dyDescent="0.15">
      <c r="B66" s="395"/>
      <c r="AN66" s="1315"/>
      <c r="AO66" s="1316"/>
      <c r="AP66" s="1316"/>
      <c r="AQ66" s="1316"/>
      <c r="AR66" s="1316"/>
      <c r="AS66" s="1316"/>
      <c r="AT66" s="1316"/>
      <c r="AU66" s="1316"/>
      <c r="AV66" s="1316"/>
      <c r="AW66" s="1316"/>
      <c r="AX66" s="1316"/>
      <c r="AY66" s="1316"/>
      <c r="AZ66" s="1316"/>
      <c r="BA66" s="1316"/>
      <c r="BB66" s="1316"/>
      <c r="BC66" s="1316"/>
      <c r="BD66" s="1316"/>
      <c r="BE66" s="1316"/>
      <c r="BF66" s="1316"/>
      <c r="BG66" s="1316"/>
      <c r="BH66" s="1316"/>
      <c r="BI66" s="1316"/>
      <c r="BJ66" s="1316"/>
      <c r="BK66" s="1316"/>
      <c r="BL66" s="1316"/>
      <c r="BM66" s="1316"/>
      <c r="BN66" s="1316"/>
      <c r="BO66" s="1316"/>
      <c r="BP66" s="1316"/>
      <c r="BQ66" s="1316"/>
      <c r="BR66" s="1316"/>
      <c r="BS66" s="1316"/>
      <c r="BT66" s="1316"/>
      <c r="BU66" s="1316"/>
      <c r="BV66" s="1316"/>
      <c r="BW66" s="1316"/>
      <c r="BX66" s="1316"/>
      <c r="BY66" s="1316"/>
      <c r="BZ66" s="1316"/>
      <c r="CA66" s="1316"/>
      <c r="CB66" s="1316"/>
      <c r="CC66" s="1316"/>
      <c r="CD66" s="1316"/>
      <c r="CE66" s="1316"/>
      <c r="CF66" s="1316"/>
      <c r="CG66" s="1316"/>
      <c r="CH66" s="1316"/>
      <c r="CI66" s="1316"/>
      <c r="CJ66" s="1316"/>
      <c r="CK66" s="1316"/>
      <c r="CL66" s="1316"/>
      <c r="CM66" s="1316"/>
      <c r="CN66" s="1316"/>
      <c r="CO66" s="1316"/>
      <c r="CP66" s="1316"/>
      <c r="CQ66" s="1316"/>
      <c r="CR66" s="1316"/>
      <c r="CS66" s="1316"/>
      <c r="CT66" s="1316"/>
      <c r="CU66" s="1316"/>
      <c r="CV66" s="1316"/>
      <c r="CW66" s="1316"/>
      <c r="CX66" s="1316"/>
      <c r="CY66" s="1316"/>
      <c r="CZ66" s="1316"/>
      <c r="DA66" s="1316"/>
      <c r="DB66" s="1316"/>
      <c r="DC66" s="1317"/>
    </row>
    <row r="67" spans="2:107" x14ac:dyDescent="0.15">
      <c r="B67" s="395"/>
      <c r="AN67" s="1315"/>
      <c r="AO67" s="1316"/>
      <c r="AP67" s="1316"/>
      <c r="AQ67" s="1316"/>
      <c r="AR67" s="1316"/>
      <c r="AS67" s="1316"/>
      <c r="AT67" s="1316"/>
      <c r="AU67" s="1316"/>
      <c r="AV67" s="1316"/>
      <c r="AW67" s="1316"/>
      <c r="AX67" s="1316"/>
      <c r="AY67" s="1316"/>
      <c r="AZ67" s="1316"/>
      <c r="BA67" s="1316"/>
      <c r="BB67" s="1316"/>
      <c r="BC67" s="1316"/>
      <c r="BD67" s="1316"/>
      <c r="BE67" s="1316"/>
      <c r="BF67" s="1316"/>
      <c r="BG67" s="1316"/>
      <c r="BH67" s="1316"/>
      <c r="BI67" s="1316"/>
      <c r="BJ67" s="1316"/>
      <c r="BK67" s="1316"/>
      <c r="BL67" s="1316"/>
      <c r="BM67" s="1316"/>
      <c r="BN67" s="1316"/>
      <c r="BO67" s="1316"/>
      <c r="BP67" s="1316"/>
      <c r="BQ67" s="1316"/>
      <c r="BR67" s="1316"/>
      <c r="BS67" s="1316"/>
      <c r="BT67" s="1316"/>
      <c r="BU67" s="1316"/>
      <c r="BV67" s="1316"/>
      <c r="BW67" s="1316"/>
      <c r="BX67" s="1316"/>
      <c r="BY67" s="1316"/>
      <c r="BZ67" s="1316"/>
      <c r="CA67" s="1316"/>
      <c r="CB67" s="1316"/>
      <c r="CC67" s="1316"/>
      <c r="CD67" s="1316"/>
      <c r="CE67" s="1316"/>
      <c r="CF67" s="1316"/>
      <c r="CG67" s="1316"/>
      <c r="CH67" s="1316"/>
      <c r="CI67" s="1316"/>
      <c r="CJ67" s="1316"/>
      <c r="CK67" s="1316"/>
      <c r="CL67" s="1316"/>
      <c r="CM67" s="1316"/>
      <c r="CN67" s="1316"/>
      <c r="CO67" s="1316"/>
      <c r="CP67" s="1316"/>
      <c r="CQ67" s="1316"/>
      <c r="CR67" s="1316"/>
      <c r="CS67" s="1316"/>
      <c r="CT67" s="1316"/>
      <c r="CU67" s="1316"/>
      <c r="CV67" s="1316"/>
      <c r="CW67" s="1316"/>
      <c r="CX67" s="1316"/>
      <c r="CY67" s="1316"/>
      <c r="CZ67" s="1316"/>
      <c r="DA67" s="1316"/>
      <c r="DB67" s="1316"/>
      <c r="DC67" s="1317"/>
    </row>
    <row r="68" spans="2:107" x14ac:dyDescent="0.15">
      <c r="B68" s="395"/>
      <c r="AN68" s="1315"/>
      <c r="AO68" s="1316"/>
      <c r="AP68" s="1316"/>
      <c r="AQ68" s="1316"/>
      <c r="AR68" s="1316"/>
      <c r="AS68" s="1316"/>
      <c r="AT68" s="1316"/>
      <c r="AU68" s="1316"/>
      <c r="AV68" s="1316"/>
      <c r="AW68" s="1316"/>
      <c r="AX68" s="1316"/>
      <c r="AY68" s="1316"/>
      <c r="AZ68" s="1316"/>
      <c r="BA68" s="1316"/>
      <c r="BB68" s="1316"/>
      <c r="BC68" s="1316"/>
      <c r="BD68" s="1316"/>
      <c r="BE68" s="1316"/>
      <c r="BF68" s="1316"/>
      <c r="BG68" s="1316"/>
      <c r="BH68" s="1316"/>
      <c r="BI68" s="1316"/>
      <c r="BJ68" s="1316"/>
      <c r="BK68" s="1316"/>
      <c r="BL68" s="1316"/>
      <c r="BM68" s="1316"/>
      <c r="BN68" s="1316"/>
      <c r="BO68" s="1316"/>
      <c r="BP68" s="1316"/>
      <c r="BQ68" s="1316"/>
      <c r="BR68" s="1316"/>
      <c r="BS68" s="1316"/>
      <c r="BT68" s="1316"/>
      <c r="BU68" s="1316"/>
      <c r="BV68" s="1316"/>
      <c r="BW68" s="1316"/>
      <c r="BX68" s="1316"/>
      <c r="BY68" s="1316"/>
      <c r="BZ68" s="1316"/>
      <c r="CA68" s="1316"/>
      <c r="CB68" s="1316"/>
      <c r="CC68" s="1316"/>
      <c r="CD68" s="1316"/>
      <c r="CE68" s="1316"/>
      <c r="CF68" s="1316"/>
      <c r="CG68" s="1316"/>
      <c r="CH68" s="1316"/>
      <c r="CI68" s="1316"/>
      <c r="CJ68" s="1316"/>
      <c r="CK68" s="1316"/>
      <c r="CL68" s="1316"/>
      <c r="CM68" s="1316"/>
      <c r="CN68" s="1316"/>
      <c r="CO68" s="1316"/>
      <c r="CP68" s="1316"/>
      <c r="CQ68" s="1316"/>
      <c r="CR68" s="1316"/>
      <c r="CS68" s="1316"/>
      <c r="CT68" s="1316"/>
      <c r="CU68" s="1316"/>
      <c r="CV68" s="1316"/>
      <c r="CW68" s="1316"/>
      <c r="CX68" s="1316"/>
      <c r="CY68" s="1316"/>
      <c r="CZ68" s="1316"/>
      <c r="DA68" s="1316"/>
      <c r="DB68" s="1316"/>
      <c r="DC68" s="1317"/>
    </row>
    <row r="69" spans="2:107" x14ac:dyDescent="0.15">
      <c r="B69" s="395"/>
      <c r="AN69" s="1318"/>
      <c r="AO69" s="1319"/>
      <c r="AP69" s="1319"/>
      <c r="AQ69" s="1319"/>
      <c r="AR69" s="1319"/>
      <c r="AS69" s="1319"/>
      <c r="AT69" s="1319"/>
      <c r="AU69" s="1319"/>
      <c r="AV69" s="1319"/>
      <c r="AW69" s="1319"/>
      <c r="AX69" s="1319"/>
      <c r="AY69" s="1319"/>
      <c r="AZ69" s="1319"/>
      <c r="BA69" s="1319"/>
      <c r="BB69" s="1319"/>
      <c r="BC69" s="1319"/>
      <c r="BD69" s="1319"/>
      <c r="BE69" s="1319"/>
      <c r="BF69" s="1319"/>
      <c r="BG69" s="1319"/>
      <c r="BH69" s="1319"/>
      <c r="BI69" s="1319"/>
      <c r="BJ69" s="1319"/>
      <c r="BK69" s="1319"/>
      <c r="BL69" s="1319"/>
      <c r="BM69" s="1319"/>
      <c r="BN69" s="1319"/>
      <c r="BO69" s="1319"/>
      <c r="BP69" s="1319"/>
      <c r="BQ69" s="1319"/>
      <c r="BR69" s="1319"/>
      <c r="BS69" s="1319"/>
      <c r="BT69" s="1319"/>
      <c r="BU69" s="1319"/>
      <c r="BV69" s="1319"/>
      <c r="BW69" s="1319"/>
      <c r="BX69" s="1319"/>
      <c r="BY69" s="1319"/>
      <c r="BZ69" s="1319"/>
      <c r="CA69" s="1319"/>
      <c r="CB69" s="1319"/>
      <c r="CC69" s="1319"/>
      <c r="CD69" s="1319"/>
      <c r="CE69" s="1319"/>
      <c r="CF69" s="1319"/>
      <c r="CG69" s="1319"/>
      <c r="CH69" s="1319"/>
      <c r="CI69" s="1319"/>
      <c r="CJ69" s="1319"/>
      <c r="CK69" s="1319"/>
      <c r="CL69" s="1319"/>
      <c r="CM69" s="1319"/>
      <c r="CN69" s="1319"/>
      <c r="CO69" s="1319"/>
      <c r="CP69" s="1319"/>
      <c r="CQ69" s="1319"/>
      <c r="CR69" s="1319"/>
      <c r="CS69" s="1319"/>
      <c r="CT69" s="1319"/>
      <c r="CU69" s="1319"/>
      <c r="CV69" s="1319"/>
      <c r="CW69" s="1319"/>
      <c r="CX69" s="1319"/>
      <c r="CY69" s="1319"/>
      <c r="CZ69" s="1319"/>
      <c r="DA69" s="1319"/>
      <c r="DB69" s="1319"/>
      <c r="DC69" s="1320"/>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596</v>
      </c>
    </row>
    <row r="72" spans="2:107" x14ac:dyDescent="0.15">
      <c r="B72" s="395"/>
      <c r="G72" s="1321"/>
      <c r="H72" s="1321"/>
      <c r="I72" s="1321"/>
      <c r="J72" s="1321"/>
      <c r="K72" s="405"/>
      <c r="L72" s="405"/>
      <c r="M72" s="406"/>
      <c r="N72" s="406"/>
      <c r="AN72" s="1322"/>
      <c r="AO72" s="1323"/>
      <c r="AP72" s="1323"/>
      <c r="AQ72" s="1323"/>
      <c r="AR72" s="1323"/>
      <c r="AS72" s="1323"/>
      <c r="AT72" s="1323"/>
      <c r="AU72" s="1323"/>
      <c r="AV72" s="1323"/>
      <c r="AW72" s="1323"/>
      <c r="AX72" s="1323"/>
      <c r="AY72" s="1323"/>
      <c r="AZ72" s="1323"/>
      <c r="BA72" s="1323"/>
      <c r="BB72" s="1323"/>
      <c r="BC72" s="1323"/>
      <c r="BD72" s="1323"/>
      <c r="BE72" s="1323"/>
      <c r="BF72" s="1323"/>
      <c r="BG72" s="1323"/>
      <c r="BH72" s="1323"/>
      <c r="BI72" s="1323"/>
      <c r="BJ72" s="1323"/>
      <c r="BK72" s="1323"/>
      <c r="BL72" s="1323"/>
      <c r="BM72" s="1323"/>
      <c r="BN72" s="1323"/>
      <c r="BO72" s="1324"/>
      <c r="BP72" s="1325" t="s">
        <v>551</v>
      </c>
      <c r="BQ72" s="1325"/>
      <c r="BR72" s="1325"/>
      <c r="BS72" s="1325"/>
      <c r="BT72" s="1325"/>
      <c r="BU72" s="1325"/>
      <c r="BV72" s="1325"/>
      <c r="BW72" s="1325"/>
      <c r="BX72" s="1325" t="s">
        <v>552</v>
      </c>
      <c r="BY72" s="1325"/>
      <c r="BZ72" s="1325"/>
      <c r="CA72" s="1325"/>
      <c r="CB72" s="1325"/>
      <c r="CC72" s="1325"/>
      <c r="CD72" s="1325"/>
      <c r="CE72" s="1325"/>
      <c r="CF72" s="1325" t="s">
        <v>553</v>
      </c>
      <c r="CG72" s="1325"/>
      <c r="CH72" s="1325"/>
      <c r="CI72" s="1325"/>
      <c r="CJ72" s="1325"/>
      <c r="CK72" s="1325"/>
      <c r="CL72" s="1325"/>
      <c r="CM72" s="1325"/>
      <c r="CN72" s="1325" t="s">
        <v>554</v>
      </c>
      <c r="CO72" s="1325"/>
      <c r="CP72" s="1325"/>
      <c r="CQ72" s="1325"/>
      <c r="CR72" s="1325"/>
      <c r="CS72" s="1325"/>
      <c r="CT72" s="1325"/>
      <c r="CU72" s="1325"/>
      <c r="CV72" s="1325" t="s">
        <v>555</v>
      </c>
      <c r="CW72" s="1325"/>
      <c r="CX72" s="1325"/>
      <c r="CY72" s="1325"/>
      <c r="CZ72" s="1325"/>
      <c r="DA72" s="1325"/>
      <c r="DB72" s="1325"/>
      <c r="DC72" s="1325"/>
    </row>
    <row r="73" spans="2:107" x14ac:dyDescent="0.15">
      <c r="B73" s="395"/>
      <c r="G73" s="1331"/>
      <c r="H73" s="1331"/>
      <c r="I73" s="1331"/>
      <c r="J73" s="1331"/>
      <c r="K73" s="1332"/>
      <c r="L73" s="1332"/>
      <c r="M73" s="1332"/>
      <c r="N73" s="1332"/>
      <c r="AM73" s="404"/>
      <c r="AN73" s="1328" t="s">
        <v>597</v>
      </c>
      <c r="AO73" s="1328"/>
      <c r="AP73" s="1328"/>
      <c r="AQ73" s="1328"/>
      <c r="AR73" s="1328"/>
      <c r="AS73" s="1328"/>
      <c r="AT73" s="1328"/>
      <c r="AU73" s="1328"/>
      <c r="AV73" s="1328"/>
      <c r="AW73" s="1328"/>
      <c r="AX73" s="1328"/>
      <c r="AY73" s="1328"/>
      <c r="AZ73" s="1328"/>
      <c r="BA73" s="1328"/>
      <c r="BB73" s="1328" t="s">
        <v>598</v>
      </c>
      <c r="BC73" s="1328"/>
      <c r="BD73" s="1328"/>
      <c r="BE73" s="1328"/>
      <c r="BF73" s="1328"/>
      <c r="BG73" s="1328"/>
      <c r="BH73" s="1328"/>
      <c r="BI73" s="1328"/>
      <c r="BJ73" s="1328"/>
      <c r="BK73" s="1328"/>
      <c r="BL73" s="1328"/>
      <c r="BM73" s="1328"/>
      <c r="BN73" s="1328"/>
      <c r="BO73" s="1328"/>
      <c r="BP73" s="1326"/>
      <c r="BQ73" s="1326"/>
      <c r="BR73" s="1326"/>
      <c r="BS73" s="1326"/>
      <c r="BT73" s="1326"/>
      <c r="BU73" s="1326"/>
      <c r="BV73" s="1326"/>
      <c r="BW73" s="1326"/>
      <c r="BX73" s="1326"/>
      <c r="BY73" s="1326"/>
      <c r="BZ73" s="1326"/>
      <c r="CA73" s="1326"/>
      <c r="CB73" s="1326"/>
      <c r="CC73" s="1326"/>
      <c r="CD73" s="1326"/>
      <c r="CE73" s="1326"/>
      <c r="CF73" s="1326"/>
      <c r="CG73" s="1326"/>
      <c r="CH73" s="1326"/>
      <c r="CI73" s="1326"/>
      <c r="CJ73" s="1326"/>
      <c r="CK73" s="1326"/>
      <c r="CL73" s="1326"/>
      <c r="CM73" s="1326"/>
      <c r="CN73" s="1326"/>
      <c r="CO73" s="1326"/>
      <c r="CP73" s="1326"/>
      <c r="CQ73" s="1326"/>
      <c r="CR73" s="1326"/>
      <c r="CS73" s="1326"/>
      <c r="CT73" s="1326"/>
      <c r="CU73" s="1326"/>
      <c r="CV73" s="1326"/>
      <c r="CW73" s="1326"/>
      <c r="CX73" s="1326"/>
      <c r="CY73" s="1326"/>
      <c r="CZ73" s="1326"/>
      <c r="DA73" s="1326"/>
      <c r="DB73" s="1326"/>
      <c r="DC73" s="1326"/>
    </row>
    <row r="74" spans="2:107" x14ac:dyDescent="0.15">
      <c r="B74" s="395"/>
      <c r="G74" s="1331"/>
      <c r="H74" s="1331"/>
      <c r="I74" s="1331"/>
      <c r="J74" s="1331"/>
      <c r="K74" s="1332"/>
      <c r="L74" s="1332"/>
      <c r="M74" s="1332"/>
      <c r="N74" s="1332"/>
      <c r="AM74" s="404"/>
      <c r="AN74" s="1328"/>
      <c r="AO74" s="1328"/>
      <c r="AP74" s="1328"/>
      <c r="AQ74" s="1328"/>
      <c r="AR74" s="1328"/>
      <c r="AS74" s="1328"/>
      <c r="AT74" s="1328"/>
      <c r="AU74" s="1328"/>
      <c r="AV74" s="1328"/>
      <c r="AW74" s="1328"/>
      <c r="AX74" s="1328"/>
      <c r="AY74" s="1328"/>
      <c r="AZ74" s="1328"/>
      <c r="BA74" s="1328"/>
      <c r="BB74" s="1328"/>
      <c r="BC74" s="1328"/>
      <c r="BD74" s="1328"/>
      <c r="BE74" s="1328"/>
      <c r="BF74" s="1328"/>
      <c r="BG74" s="1328"/>
      <c r="BH74" s="1328"/>
      <c r="BI74" s="1328"/>
      <c r="BJ74" s="1328"/>
      <c r="BK74" s="1328"/>
      <c r="BL74" s="1328"/>
      <c r="BM74" s="1328"/>
      <c r="BN74" s="1328"/>
      <c r="BO74" s="1328"/>
      <c r="BP74" s="1326"/>
      <c r="BQ74" s="1326"/>
      <c r="BR74" s="1326"/>
      <c r="BS74" s="1326"/>
      <c r="BT74" s="1326"/>
      <c r="BU74" s="1326"/>
      <c r="BV74" s="1326"/>
      <c r="BW74" s="1326"/>
      <c r="BX74" s="1326"/>
      <c r="BY74" s="1326"/>
      <c r="BZ74" s="1326"/>
      <c r="CA74" s="1326"/>
      <c r="CB74" s="1326"/>
      <c r="CC74" s="1326"/>
      <c r="CD74" s="1326"/>
      <c r="CE74" s="1326"/>
      <c r="CF74" s="1326"/>
      <c r="CG74" s="1326"/>
      <c r="CH74" s="1326"/>
      <c r="CI74" s="1326"/>
      <c r="CJ74" s="1326"/>
      <c r="CK74" s="1326"/>
      <c r="CL74" s="1326"/>
      <c r="CM74" s="1326"/>
      <c r="CN74" s="1326"/>
      <c r="CO74" s="1326"/>
      <c r="CP74" s="1326"/>
      <c r="CQ74" s="1326"/>
      <c r="CR74" s="1326"/>
      <c r="CS74" s="1326"/>
      <c r="CT74" s="1326"/>
      <c r="CU74" s="1326"/>
      <c r="CV74" s="1326"/>
      <c r="CW74" s="1326"/>
      <c r="CX74" s="1326"/>
      <c r="CY74" s="1326"/>
      <c r="CZ74" s="1326"/>
      <c r="DA74" s="1326"/>
      <c r="DB74" s="1326"/>
      <c r="DC74" s="1326"/>
    </row>
    <row r="75" spans="2:107" x14ac:dyDescent="0.15">
      <c r="B75" s="395"/>
      <c r="G75" s="1331"/>
      <c r="H75" s="1331"/>
      <c r="I75" s="1321"/>
      <c r="J75" s="1321"/>
      <c r="K75" s="1327"/>
      <c r="L75" s="1327"/>
      <c r="M75" s="1327"/>
      <c r="N75" s="1327"/>
      <c r="AM75" s="404"/>
      <c r="AN75" s="1328"/>
      <c r="AO75" s="1328"/>
      <c r="AP75" s="1328"/>
      <c r="AQ75" s="1328"/>
      <c r="AR75" s="1328"/>
      <c r="AS75" s="1328"/>
      <c r="AT75" s="1328"/>
      <c r="AU75" s="1328"/>
      <c r="AV75" s="1328"/>
      <c r="AW75" s="1328"/>
      <c r="AX75" s="1328"/>
      <c r="AY75" s="1328"/>
      <c r="AZ75" s="1328"/>
      <c r="BA75" s="1328"/>
      <c r="BB75" s="1328" t="s">
        <v>602</v>
      </c>
      <c r="BC75" s="1328"/>
      <c r="BD75" s="1328"/>
      <c r="BE75" s="1328"/>
      <c r="BF75" s="1328"/>
      <c r="BG75" s="1328"/>
      <c r="BH75" s="1328"/>
      <c r="BI75" s="1328"/>
      <c r="BJ75" s="1328"/>
      <c r="BK75" s="1328"/>
      <c r="BL75" s="1328"/>
      <c r="BM75" s="1328"/>
      <c r="BN75" s="1328"/>
      <c r="BO75" s="1328"/>
      <c r="BP75" s="1326">
        <v>7.4</v>
      </c>
      <c r="BQ75" s="1326"/>
      <c r="BR75" s="1326"/>
      <c r="BS75" s="1326"/>
      <c r="BT75" s="1326"/>
      <c r="BU75" s="1326"/>
      <c r="BV75" s="1326"/>
      <c r="BW75" s="1326"/>
      <c r="BX75" s="1326">
        <v>7.5</v>
      </c>
      <c r="BY75" s="1326"/>
      <c r="BZ75" s="1326"/>
      <c r="CA75" s="1326"/>
      <c r="CB75" s="1326"/>
      <c r="CC75" s="1326"/>
      <c r="CD75" s="1326"/>
      <c r="CE75" s="1326"/>
      <c r="CF75" s="1326">
        <v>8.1999999999999993</v>
      </c>
      <c r="CG75" s="1326"/>
      <c r="CH75" s="1326"/>
      <c r="CI75" s="1326"/>
      <c r="CJ75" s="1326"/>
      <c r="CK75" s="1326"/>
      <c r="CL75" s="1326"/>
      <c r="CM75" s="1326"/>
      <c r="CN75" s="1326">
        <v>8.8000000000000007</v>
      </c>
      <c r="CO75" s="1326"/>
      <c r="CP75" s="1326"/>
      <c r="CQ75" s="1326"/>
      <c r="CR75" s="1326"/>
      <c r="CS75" s="1326"/>
      <c r="CT75" s="1326"/>
      <c r="CU75" s="1326"/>
      <c r="CV75" s="1326">
        <v>8.6999999999999993</v>
      </c>
      <c r="CW75" s="1326"/>
      <c r="CX75" s="1326"/>
      <c r="CY75" s="1326"/>
      <c r="CZ75" s="1326"/>
      <c r="DA75" s="1326"/>
      <c r="DB75" s="1326"/>
      <c r="DC75" s="1326"/>
    </row>
    <row r="76" spans="2:107" x14ac:dyDescent="0.15">
      <c r="B76" s="395"/>
      <c r="G76" s="1331"/>
      <c r="H76" s="1331"/>
      <c r="I76" s="1321"/>
      <c r="J76" s="1321"/>
      <c r="K76" s="1327"/>
      <c r="L76" s="1327"/>
      <c r="M76" s="1327"/>
      <c r="N76" s="1327"/>
      <c r="AM76" s="404"/>
      <c r="AN76" s="1328"/>
      <c r="AO76" s="1328"/>
      <c r="AP76" s="1328"/>
      <c r="AQ76" s="1328"/>
      <c r="AR76" s="1328"/>
      <c r="AS76" s="1328"/>
      <c r="AT76" s="1328"/>
      <c r="AU76" s="1328"/>
      <c r="AV76" s="1328"/>
      <c r="AW76" s="1328"/>
      <c r="AX76" s="1328"/>
      <c r="AY76" s="1328"/>
      <c r="AZ76" s="1328"/>
      <c r="BA76" s="1328"/>
      <c r="BB76" s="1328"/>
      <c r="BC76" s="1328"/>
      <c r="BD76" s="1328"/>
      <c r="BE76" s="1328"/>
      <c r="BF76" s="1328"/>
      <c r="BG76" s="1328"/>
      <c r="BH76" s="1328"/>
      <c r="BI76" s="1328"/>
      <c r="BJ76" s="1328"/>
      <c r="BK76" s="1328"/>
      <c r="BL76" s="1328"/>
      <c r="BM76" s="1328"/>
      <c r="BN76" s="1328"/>
      <c r="BO76" s="1328"/>
      <c r="BP76" s="1326"/>
      <c r="BQ76" s="1326"/>
      <c r="BR76" s="1326"/>
      <c r="BS76" s="1326"/>
      <c r="BT76" s="1326"/>
      <c r="BU76" s="1326"/>
      <c r="BV76" s="1326"/>
      <c r="BW76" s="1326"/>
      <c r="BX76" s="1326"/>
      <c r="BY76" s="1326"/>
      <c r="BZ76" s="1326"/>
      <c r="CA76" s="1326"/>
      <c r="CB76" s="1326"/>
      <c r="CC76" s="1326"/>
      <c r="CD76" s="1326"/>
      <c r="CE76" s="1326"/>
      <c r="CF76" s="1326"/>
      <c r="CG76" s="1326"/>
      <c r="CH76" s="1326"/>
      <c r="CI76" s="1326"/>
      <c r="CJ76" s="1326"/>
      <c r="CK76" s="1326"/>
      <c r="CL76" s="1326"/>
      <c r="CM76" s="1326"/>
      <c r="CN76" s="1326"/>
      <c r="CO76" s="1326"/>
      <c r="CP76" s="1326"/>
      <c r="CQ76" s="1326"/>
      <c r="CR76" s="1326"/>
      <c r="CS76" s="1326"/>
      <c r="CT76" s="1326"/>
      <c r="CU76" s="1326"/>
      <c r="CV76" s="1326"/>
      <c r="CW76" s="1326"/>
      <c r="CX76" s="1326"/>
      <c r="CY76" s="1326"/>
      <c r="CZ76" s="1326"/>
      <c r="DA76" s="1326"/>
      <c r="DB76" s="1326"/>
      <c r="DC76" s="1326"/>
    </row>
    <row r="77" spans="2:107" x14ac:dyDescent="0.15">
      <c r="B77" s="395"/>
      <c r="G77" s="1321"/>
      <c r="H77" s="1321"/>
      <c r="I77" s="1321"/>
      <c r="J77" s="1321"/>
      <c r="K77" s="1332"/>
      <c r="L77" s="1332"/>
      <c r="M77" s="1332"/>
      <c r="N77" s="1332"/>
      <c r="AN77" s="1325" t="s">
        <v>600</v>
      </c>
      <c r="AO77" s="1325"/>
      <c r="AP77" s="1325"/>
      <c r="AQ77" s="1325"/>
      <c r="AR77" s="1325"/>
      <c r="AS77" s="1325"/>
      <c r="AT77" s="1325"/>
      <c r="AU77" s="1325"/>
      <c r="AV77" s="1325"/>
      <c r="AW77" s="1325"/>
      <c r="AX77" s="1325"/>
      <c r="AY77" s="1325"/>
      <c r="AZ77" s="1325"/>
      <c r="BA77" s="1325"/>
      <c r="BB77" s="1328" t="s">
        <v>598</v>
      </c>
      <c r="BC77" s="1328"/>
      <c r="BD77" s="1328"/>
      <c r="BE77" s="1328"/>
      <c r="BF77" s="1328"/>
      <c r="BG77" s="1328"/>
      <c r="BH77" s="1328"/>
      <c r="BI77" s="1328"/>
      <c r="BJ77" s="1328"/>
      <c r="BK77" s="1328"/>
      <c r="BL77" s="1328"/>
      <c r="BM77" s="1328"/>
      <c r="BN77" s="1328"/>
      <c r="BO77" s="1328"/>
      <c r="BP77" s="1326">
        <v>27</v>
      </c>
      <c r="BQ77" s="1326"/>
      <c r="BR77" s="1326"/>
      <c r="BS77" s="1326"/>
      <c r="BT77" s="1326"/>
      <c r="BU77" s="1326"/>
      <c r="BV77" s="1326"/>
      <c r="BW77" s="1326"/>
      <c r="BX77" s="1326">
        <v>25.4</v>
      </c>
      <c r="BY77" s="1326"/>
      <c r="BZ77" s="1326"/>
      <c r="CA77" s="1326"/>
      <c r="CB77" s="1326"/>
      <c r="CC77" s="1326"/>
      <c r="CD77" s="1326"/>
      <c r="CE77" s="1326"/>
      <c r="CF77" s="1326">
        <v>23.4</v>
      </c>
      <c r="CG77" s="1326"/>
      <c r="CH77" s="1326"/>
      <c r="CI77" s="1326"/>
      <c r="CJ77" s="1326"/>
      <c r="CK77" s="1326"/>
      <c r="CL77" s="1326"/>
      <c r="CM77" s="1326"/>
      <c r="CN77" s="1326">
        <v>7.7</v>
      </c>
      <c r="CO77" s="1326"/>
      <c r="CP77" s="1326"/>
      <c r="CQ77" s="1326"/>
      <c r="CR77" s="1326"/>
      <c r="CS77" s="1326"/>
      <c r="CT77" s="1326"/>
      <c r="CU77" s="1326"/>
      <c r="CV77" s="1326">
        <v>3.2</v>
      </c>
      <c r="CW77" s="1326"/>
      <c r="CX77" s="1326"/>
      <c r="CY77" s="1326"/>
      <c r="CZ77" s="1326"/>
      <c r="DA77" s="1326"/>
      <c r="DB77" s="1326"/>
      <c r="DC77" s="1326"/>
    </row>
    <row r="78" spans="2:107" x14ac:dyDescent="0.15">
      <c r="B78" s="395"/>
      <c r="G78" s="1321"/>
      <c r="H78" s="1321"/>
      <c r="I78" s="1321"/>
      <c r="J78" s="1321"/>
      <c r="K78" s="1332"/>
      <c r="L78" s="1332"/>
      <c r="M78" s="1332"/>
      <c r="N78" s="1332"/>
      <c r="AN78" s="1325"/>
      <c r="AO78" s="1325"/>
      <c r="AP78" s="1325"/>
      <c r="AQ78" s="1325"/>
      <c r="AR78" s="1325"/>
      <c r="AS78" s="1325"/>
      <c r="AT78" s="1325"/>
      <c r="AU78" s="1325"/>
      <c r="AV78" s="1325"/>
      <c r="AW78" s="1325"/>
      <c r="AX78" s="1325"/>
      <c r="AY78" s="1325"/>
      <c r="AZ78" s="1325"/>
      <c r="BA78" s="1325"/>
      <c r="BB78" s="1328"/>
      <c r="BC78" s="1328"/>
      <c r="BD78" s="1328"/>
      <c r="BE78" s="1328"/>
      <c r="BF78" s="1328"/>
      <c r="BG78" s="1328"/>
      <c r="BH78" s="1328"/>
      <c r="BI78" s="1328"/>
      <c r="BJ78" s="1328"/>
      <c r="BK78" s="1328"/>
      <c r="BL78" s="1328"/>
      <c r="BM78" s="1328"/>
      <c r="BN78" s="1328"/>
      <c r="BO78" s="1328"/>
      <c r="BP78" s="1326"/>
      <c r="BQ78" s="1326"/>
      <c r="BR78" s="1326"/>
      <c r="BS78" s="1326"/>
      <c r="BT78" s="1326"/>
      <c r="BU78" s="1326"/>
      <c r="BV78" s="1326"/>
      <c r="BW78" s="1326"/>
      <c r="BX78" s="1326"/>
      <c r="BY78" s="1326"/>
      <c r="BZ78" s="1326"/>
      <c r="CA78" s="1326"/>
      <c r="CB78" s="1326"/>
      <c r="CC78" s="1326"/>
      <c r="CD78" s="1326"/>
      <c r="CE78" s="1326"/>
      <c r="CF78" s="1326"/>
      <c r="CG78" s="1326"/>
      <c r="CH78" s="1326"/>
      <c r="CI78" s="1326"/>
      <c r="CJ78" s="1326"/>
      <c r="CK78" s="1326"/>
      <c r="CL78" s="1326"/>
      <c r="CM78" s="1326"/>
      <c r="CN78" s="1326"/>
      <c r="CO78" s="1326"/>
      <c r="CP78" s="1326"/>
      <c r="CQ78" s="1326"/>
      <c r="CR78" s="1326"/>
      <c r="CS78" s="1326"/>
      <c r="CT78" s="1326"/>
      <c r="CU78" s="1326"/>
      <c r="CV78" s="1326"/>
      <c r="CW78" s="1326"/>
      <c r="CX78" s="1326"/>
      <c r="CY78" s="1326"/>
      <c r="CZ78" s="1326"/>
      <c r="DA78" s="1326"/>
      <c r="DB78" s="1326"/>
      <c r="DC78" s="1326"/>
    </row>
    <row r="79" spans="2:107" x14ac:dyDescent="0.15">
      <c r="B79" s="395"/>
      <c r="G79" s="1321"/>
      <c r="H79" s="1321"/>
      <c r="I79" s="1330"/>
      <c r="J79" s="1330"/>
      <c r="K79" s="1333"/>
      <c r="L79" s="1333"/>
      <c r="M79" s="1333"/>
      <c r="N79" s="1333"/>
      <c r="AN79" s="1325"/>
      <c r="AO79" s="1325"/>
      <c r="AP79" s="1325"/>
      <c r="AQ79" s="1325"/>
      <c r="AR79" s="1325"/>
      <c r="AS79" s="1325"/>
      <c r="AT79" s="1325"/>
      <c r="AU79" s="1325"/>
      <c r="AV79" s="1325"/>
      <c r="AW79" s="1325"/>
      <c r="AX79" s="1325"/>
      <c r="AY79" s="1325"/>
      <c r="AZ79" s="1325"/>
      <c r="BA79" s="1325"/>
      <c r="BB79" s="1328" t="s">
        <v>602</v>
      </c>
      <c r="BC79" s="1328"/>
      <c r="BD79" s="1328"/>
      <c r="BE79" s="1328"/>
      <c r="BF79" s="1328"/>
      <c r="BG79" s="1328"/>
      <c r="BH79" s="1328"/>
      <c r="BI79" s="1328"/>
      <c r="BJ79" s="1328"/>
      <c r="BK79" s="1328"/>
      <c r="BL79" s="1328"/>
      <c r="BM79" s="1328"/>
      <c r="BN79" s="1328"/>
      <c r="BO79" s="1328"/>
      <c r="BP79" s="1326">
        <v>8.6999999999999993</v>
      </c>
      <c r="BQ79" s="1326"/>
      <c r="BR79" s="1326"/>
      <c r="BS79" s="1326"/>
      <c r="BT79" s="1326"/>
      <c r="BU79" s="1326"/>
      <c r="BV79" s="1326"/>
      <c r="BW79" s="1326"/>
      <c r="BX79" s="1326">
        <v>8.6</v>
      </c>
      <c r="BY79" s="1326"/>
      <c r="BZ79" s="1326"/>
      <c r="CA79" s="1326"/>
      <c r="CB79" s="1326"/>
      <c r="CC79" s="1326"/>
      <c r="CD79" s="1326"/>
      <c r="CE79" s="1326"/>
      <c r="CF79" s="1326">
        <v>8.5</v>
      </c>
      <c r="CG79" s="1326"/>
      <c r="CH79" s="1326"/>
      <c r="CI79" s="1326"/>
      <c r="CJ79" s="1326"/>
      <c r="CK79" s="1326"/>
      <c r="CL79" s="1326"/>
      <c r="CM79" s="1326"/>
      <c r="CN79" s="1326">
        <v>8.6</v>
      </c>
      <c r="CO79" s="1326"/>
      <c r="CP79" s="1326"/>
      <c r="CQ79" s="1326"/>
      <c r="CR79" s="1326"/>
      <c r="CS79" s="1326"/>
      <c r="CT79" s="1326"/>
      <c r="CU79" s="1326"/>
      <c r="CV79" s="1326">
        <v>8.8000000000000007</v>
      </c>
      <c r="CW79" s="1326"/>
      <c r="CX79" s="1326"/>
      <c r="CY79" s="1326"/>
      <c r="CZ79" s="1326"/>
      <c r="DA79" s="1326"/>
      <c r="DB79" s="1326"/>
      <c r="DC79" s="1326"/>
    </row>
    <row r="80" spans="2:107" x14ac:dyDescent="0.15">
      <c r="B80" s="395"/>
      <c r="G80" s="1321"/>
      <c r="H80" s="1321"/>
      <c r="I80" s="1330"/>
      <c r="J80" s="1330"/>
      <c r="K80" s="1333"/>
      <c r="L80" s="1333"/>
      <c r="M80" s="1333"/>
      <c r="N80" s="1333"/>
      <c r="AN80" s="1325"/>
      <c r="AO80" s="1325"/>
      <c r="AP80" s="1325"/>
      <c r="AQ80" s="1325"/>
      <c r="AR80" s="1325"/>
      <c r="AS80" s="1325"/>
      <c r="AT80" s="1325"/>
      <c r="AU80" s="1325"/>
      <c r="AV80" s="1325"/>
      <c r="AW80" s="1325"/>
      <c r="AX80" s="1325"/>
      <c r="AY80" s="1325"/>
      <c r="AZ80" s="1325"/>
      <c r="BA80" s="1325"/>
      <c r="BB80" s="1328"/>
      <c r="BC80" s="1328"/>
      <c r="BD80" s="1328"/>
      <c r="BE80" s="1328"/>
      <c r="BF80" s="1328"/>
      <c r="BG80" s="1328"/>
      <c r="BH80" s="1328"/>
      <c r="BI80" s="1328"/>
      <c r="BJ80" s="1328"/>
      <c r="BK80" s="1328"/>
      <c r="BL80" s="1328"/>
      <c r="BM80" s="1328"/>
      <c r="BN80" s="1328"/>
      <c r="BO80" s="1328"/>
      <c r="BP80" s="1326"/>
      <c r="BQ80" s="1326"/>
      <c r="BR80" s="1326"/>
      <c r="BS80" s="1326"/>
      <c r="BT80" s="1326"/>
      <c r="BU80" s="1326"/>
      <c r="BV80" s="1326"/>
      <c r="BW80" s="1326"/>
      <c r="BX80" s="1326"/>
      <c r="BY80" s="1326"/>
      <c r="BZ80" s="1326"/>
      <c r="CA80" s="1326"/>
      <c r="CB80" s="1326"/>
      <c r="CC80" s="1326"/>
      <c r="CD80" s="1326"/>
      <c r="CE80" s="1326"/>
      <c r="CF80" s="1326"/>
      <c r="CG80" s="1326"/>
      <c r="CH80" s="1326"/>
      <c r="CI80" s="1326"/>
      <c r="CJ80" s="1326"/>
      <c r="CK80" s="1326"/>
      <c r="CL80" s="1326"/>
      <c r="CM80" s="1326"/>
      <c r="CN80" s="1326"/>
      <c r="CO80" s="1326"/>
      <c r="CP80" s="1326"/>
      <c r="CQ80" s="1326"/>
      <c r="CR80" s="1326"/>
      <c r="CS80" s="1326"/>
      <c r="CT80" s="1326"/>
      <c r="CU80" s="1326"/>
      <c r="CV80" s="1326"/>
      <c r="CW80" s="1326"/>
      <c r="CX80" s="1326"/>
      <c r="CY80" s="1326"/>
      <c r="CZ80" s="1326"/>
      <c r="DA80" s="1326"/>
      <c r="DB80" s="1326"/>
      <c r="DC80" s="1326"/>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sNkd0V2FqQV78obsBRR36DBmPgOPvU4ztCkDFB8rFmB/kaeb6Ew1XQsdvExU4noltsT7+ae5r8fVf05+v/fM+w==" saltValue="fdEE0orHF3ocJ3bKVYm4u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0" orientation="landscape" horizontalDpi="300" verticalDpi="300"/>
  <headerFooter alignWithMargins="0">
    <oddFooter>&amp;C&amp;P/&amp;N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56" zoomScale="85" zoomScaleNormal="85" zoomScaleSheetLayoutView="70" workbookViewId="0">
      <selection activeCell="AF108" sqref="AF108"/>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497</v>
      </c>
    </row>
  </sheetData>
  <sheetProtection algorithmName="SHA-512" hashValue="8r8sGimZngjiYpFRmnlYKyMy+WbEUUgr/IDZbgQM5ZWa5TGk/tokteaGpqpesrZ7zZO0rOP0eZ5/lsYJyYHL5w==" saltValue="MF7tKah30UguyjmsLF/L9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headerFooter alignWithMargins="0">
    <oddFooter>&amp;C&amp;P/&amp;N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97" zoomScaleNormal="100" zoomScaleSheetLayoutView="55" workbookViewId="0">
      <selection activeCell="AE52" sqref="AE52"/>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497</v>
      </c>
    </row>
  </sheetData>
  <sheetProtection algorithmName="SHA-512" hashValue="DZsj8RtVB+FEjfxep1GNU5widC2UO6l5ss8Tdml5hUlMrC7MR+PA6eScRNsjPdhSPNHMgRiu/CYL/2zfzSnLVQ==" saltValue="PM30UjN7MqnJbC+cHMGpF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headerFooter alignWithMargins="0">
    <oddFooter>&amp;C&amp;P/&amp;N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548</v>
      </c>
      <c r="G2" s="157"/>
      <c r="H2" s="158"/>
    </row>
    <row r="3" spans="1:8" x14ac:dyDescent="0.15">
      <c r="A3" s="154" t="s">
        <v>541</v>
      </c>
      <c r="B3" s="159"/>
      <c r="C3" s="160"/>
      <c r="D3" s="161">
        <v>116177</v>
      </c>
      <c r="E3" s="162"/>
      <c r="F3" s="163">
        <v>109920</v>
      </c>
      <c r="G3" s="164"/>
      <c r="H3" s="165"/>
    </row>
    <row r="4" spans="1:8" x14ac:dyDescent="0.15">
      <c r="A4" s="166"/>
      <c r="B4" s="167"/>
      <c r="C4" s="168"/>
      <c r="D4" s="169">
        <v>67907</v>
      </c>
      <c r="E4" s="170"/>
      <c r="F4" s="171">
        <v>62739</v>
      </c>
      <c r="G4" s="172"/>
      <c r="H4" s="173"/>
    </row>
    <row r="5" spans="1:8" x14ac:dyDescent="0.15">
      <c r="A5" s="154" t="s">
        <v>543</v>
      </c>
      <c r="B5" s="159"/>
      <c r="C5" s="160"/>
      <c r="D5" s="161">
        <v>209860</v>
      </c>
      <c r="E5" s="162"/>
      <c r="F5" s="163">
        <v>119882</v>
      </c>
      <c r="G5" s="164"/>
      <c r="H5" s="165"/>
    </row>
    <row r="6" spans="1:8" x14ac:dyDescent="0.15">
      <c r="A6" s="166"/>
      <c r="B6" s="167"/>
      <c r="C6" s="168"/>
      <c r="D6" s="169">
        <v>140315</v>
      </c>
      <c r="E6" s="170"/>
      <c r="F6" s="171">
        <v>66481</v>
      </c>
      <c r="G6" s="172"/>
      <c r="H6" s="173"/>
    </row>
    <row r="7" spans="1:8" x14ac:dyDescent="0.15">
      <c r="A7" s="154" t="s">
        <v>544</v>
      </c>
      <c r="B7" s="159"/>
      <c r="C7" s="160"/>
      <c r="D7" s="161">
        <v>207889</v>
      </c>
      <c r="E7" s="162"/>
      <c r="F7" s="163">
        <v>116162</v>
      </c>
      <c r="G7" s="164"/>
      <c r="H7" s="165"/>
    </row>
    <row r="8" spans="1:8" x14ac:dyDescent="0.15">
      <c r="A8" s="166"/>
      <c r="B8" s="167"/>
      <c r="C8" s="168"/>
      <c r="D8" s="169">
        <v>87433</v>
      </c>
      <c r="E8" s="170"/>
      <c r="F8" s="171">
        <v>61562</v>
      </c>
      <c r="G8" s="172"/>
      <c r="H8" s="173"/>
    </row>
    <row r="9" spans="1:8" x14ac:dyDescent="0.15">
      <c r="A9" s="154" t="s">
        <v>545</v>
      </c>
      <c r="B9" s="159"/>
      <c r="C9" s="160"/>
      <c r="D9" s="161">
        <v>125865</v>
      </c>
      <c r="E9" s="162"/>
      <c r="F9" s="163">
        <v>121449</v>
      </c>
      <c r="G9" s="164"/>
      <c r="H9" s="165"/>
    </row>
    <row r="10" spans="1:8" x14ac:dyDescent="0.15">
      <c r="A10" s="166"/>
      <c r="B10" s="167"/>
      <c r="C10" s="168"/>
      <c r="D10" s="169">
        <v>61104</v>
      </c>
      <c r="E10" s="170"/>
      <c r="F10" s="171">
        <v>62922</v>
      </c>
      <c r="G10" s="172"/>
      <c r="H10" s="173"/>
    </row>
    <row r="11" spans="1:8" x14ac:dyDescent="0.15">
      <c r="A11" s="154" t="s">
        <v>546</v>
      </c>
      <c r="B11" s="159"/>
      <c r="C11" s="160"/>
      <c r="D11" s="161">
        <v>338698</v>
      </c>
      <c r="E11" s="162"/>
      <c r="F11" s="163">
        <v>145139</v>
      </c>
      <c r="G11" s="164"/>
      <c r="H11" s="165"/>
    </row>
    <row r="12" spans="1:8" x14ac:dyDescent="0.15">
      <c r="A12" s="166"/>
      <c r="B12" s="167"/>
      <c r="C12" s="174"/>
      <c r="D12" s="169">
        <v>202020</v>
      </c>
      <c r="E12" s="170"/>
      <c r="F12" s="171">
        <v>83762</v>
      </c>
      <c r="G12" s="172"/>
      <c r="H12" s="173"/>
    </row>
    <row r="13" spans="1:8" x14ac:dyDescent="0.15">
      <c r="A13" s="154"/>
      <c r="B13" s="159"/>
      <c r="C13" s="175"/>
      <c r="D13" s="176">
        <v>199698</v>
      </c>
      <c r="E13" s="177"/>
      <c r="F13" s="178">
        <v>122510</v>
      </c>
      <c r="G13" s="179"/>
      <c r="H13" s="165"/>
    </row>
    <row r="14" spans="1:8" x14ac:dyDescent="0.15">
      <c r="A14" s="166"/>
      <c r="B14" s="167"/>
      <c r="C14" s="168"/>
      <c r="D14" s="169">
        <v>111756</v>
      </c>
      <c r="E14" s="170"/>
      <c r="F14" s="171">
        <v>67493</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2.14</v>
      </c>
      <c r="C19" s="180">
        <f>ROUND(VALUE(SUBSTITUTE(実質収支比率等に係る経年分析!G$48,"▲","-")),2)</f>
        <v>2.13</v>
      </c>
      <c r="D19" s="180">
        <f>ROUND(VALUE(SUBSTITUTE(実質収支比率等に係る経年分析!H$48,"▲","-")),2)</f>
        <v>2.08</v>
      </c>
      <c r="E19" s="180">
        <f>ROUND(VALUE(SUBSTITUTE(実質収支比率等に係る経年分析!I$48,"▲","-")),2)</f>
        <v>1.97</v>
      </c>
      <c r="F19" s="180">
        <f>ROUND(VALUE(SUBSTITUTE(実質収支比率等に係る経年分析!J$48,"▲","-")),2)</f>
        <v>1.81</v>
      </c>
    </row>
    <row r="20" spans="1:11" x14ac:dyDescent="0.15">
      <c r="A20" s="180" t="s">
        <v>55</v>
      </c>
      <c r="B20" s="180">
        <f>ROUND(VALUE(SUBSTITUTE(実質収支比率等に係る経年分析!F$47,"▲","-")),2)</f>
        <v>28.03</v>
      </c>
      <c r="C20" s="180">
        <f>ROUND(VALUE(SUBSTITUTE(実質収支比率等に係る経年分析!G$47,"▲","-")),2)</f>
        <v>27.11</v>
      </c>
      <c r="D20" s="180">
        <f>ROUND(VALUE(SUBSTITUTE(実質収支比率等に係る経年分析!H$47,"▲","-")),2)</f>
        <v>17.739999999999998</v>
      </c>
      <c r="E20" s="180">
        <f>ROUND(VALUE(SUBSTITUTE(実質収支比率等に係る経年分析!I$47,"▲","-")),2)</f>
        <v>14.26</v>
      </c>
      <c r="F20" s="180">
        <f>ROUND(VALUE(SUBSTITUTE(実質収支比率等に係る経年分析!J$47,"▲","-")),2)</f>
        <v>14.97</v>
      </c>
    </row>
    <row r="21" spans="1:11" x14ac:dyDescent="0.15">
      <c r="A21" s="180" t="s">
        <v>56</v>
      </c>
      <c r="B21" s="180">
        <f>IF(ISNUMBER(VALUE(SUBSTITUTE(実質収支比率等に係る経年分析!F$49,"▲","-"))),ROUND(VALUE(SUBSTITUTE(実質収支比率等に係る経年分析!F$49,"▲","-")),2),NA())</f>
        <v>0.18</v>
      </c>
      <c r="C21" s="180">
        <f>IF(ISNUMBER(VALUE(SUBSTITUTE(実質収支比率等に係る経年分析!G$49,"▲","-"))),ROUND(VALUE(SUBSTITUTE(実質収支比率等に係る経年分析!G$49,"▲","-")),2),NA())</f>
        <v>-1.45</v>
      </c>
      <c r="D21" s="180">
        <f>IF(ISNUMBER(VALUE(SUBSTITUTE(実質収支比率等に係る経年分析!H$49,"▲","-"))),ROUND(VALUE(SUBSTITUTE(実質収支比率等に係る経年分析!H$49,"▲","-")),2),NA())</f>
        <v>-9.83</v>
      </c>
      <c r="E21" s="180">
        <f>IF(ISNUMBER(VALUE(SUBSTITUTE(実質収支比率等に係る経年分析!I$49,"▲","-"))),ROUND(VALUE(SUBSTITUTE(実質収支比率等に係る経年分析!I$49,"▲","-")),2),NA())</f>
        <v>-3.47</v>
      </c>
      <c r="F21" s="180">
        <f>IF(ISNUMBER(VALUE(SUBSTITUTE(実質収支比率等に係る経年分析!J$49,"▲","-"))),ROUND(VALUE(SUBSTITUTE(実質収支比率等に係る経年分析!J$49,"▲","-")),2),NA())</f>
        <v>0.66</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0.12</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0.09</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0.11</v>
      </c>
    </row>
    <row r="32" spans="1:11" x14ac:dyDescent="0.15">
      <c r="A32" s="181" t="str">
        <f>IF(連結実質赤字比率に係る赤字・黒字の構成分析!C$38="",NA(),連結実質赤字比率に係る赤字・黒字の構成分析!C$38)</f>
        <v>国民健康保険特別会計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0.01</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0.08</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0.12</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0.06</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0.15</v>
      </c>
    </row>
    <row r="33" spans="1:16" x14ac:dyDescent="0.15">
      <c r="A33" s="181" t="str">
        <f>IF(連結実質赤字比率に係る赤字・黒字の構成分析!C$37="",NA(),連結実質赤字比率に係る赤字・黒字の構成分析!C$37)</f>
        <v>簡易水道特別会計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0.15</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0.09</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0.1</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0.13</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0.19</v>
      </c>
    </row>
    <row r="34" spans="1:16" x14ac:dyDescent="0.15">
      <c r="A34" s="181" t="str">
        <f>IF(連結実質赤字比率に係る赤字・黒字の構成分析!C$36="",NA(),連結実質赤字比率に係る赤字・黒字の構成分析!C$36)</f>
        <v>住宅新築資金等特別会計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0.97</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0.59</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0.75</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0.64</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0.44</v>
      </c>
    </row>
    <row r="35" spans="1:16" x14ac:dyDescent="0.15">
      <c r="A35" s="181" t="str">
        <f>IF(連結実質赤字比率に係る赤字・黒字の構成分析!C$35="",NA(),連結実質赤字比率に係る赤字・黒字の構成分析!C$35)</f>
        <v>介護保険特別会計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0.06</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0.89</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1.63</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1.04</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1.1599999999999999</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1.53</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1.31</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1.32</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1.36</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325</v>
      </c>
      <c r="E42" s="182"/>
      <c r="F42" s="182"/>
      <c r="G42" s="182">
        <f>'実質公債費比率（分子）の構造'!L$52</f>
        <v>301</v>
      </c>
      <c r="H42" s="182"/>
      <c r="I42" s="182"/>
      <c r="J42" s="182">
        <f>'実質公債費比率（分子）の構造'!M$52</f>
        <v>280</v>
      </c>
      <c r="K42" s="182"/>
      <c r="L42" s="182"/>
      <c r="M42" s="182">
        <f>'実質公債費比率（分子）の構造'!N$52</f>
        <v>279</v>
      </c>
      <c r="N42" s="182"/>
      <c r="O42" s="182"/>
      <c r="P42" s="182">
        <f>'実質公債費比率（分子）の構造'!O$52</f>
        <v>276</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15</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26</v>
      </c>
      <c r="C45" s="182"/>
      <c r="D45" s="182"/>
      <c r="E45" s="182">
        <f>'実質公債費比率（分子）の構造'!L$49</f>
        <v>32</v>
      </c>
      <c r="F45" s="182"/>
      <c r="G45" s="182"/>
      <c r="H45" s="182">
        <f>'実質公債費比率（分子）の構造'!M$49</f>
        <v>27</v>
      </c>
      <c r="I45" s="182"/>
      <c r="J45" s="182"/>
      <c r="K45" s="182">
        <f>'実質公債費比率（分子）の構造'!N$49</f>
        <v>28</v>
      </c>
      <c r="L45" s="182"/>
      <c r="M45" s="182"/>
      <c r="N45" s="182">
        <f>'実質公債費比率（分子）の構造'!O$49</f>
        <v>28</v>
      </c>
      <c r="O45" s="182"/>
      <c r="P45" s="182"/>
    </row>
    <row r="46" spans="1:16" x14ac:dyDescent="0.15">
      <c r="A46" s="182" t="s">
        <v>67</v>
      </c>
      <c r="B46" s="182">
        <f>'実質公債費比率（分子）の構造'!K$48</f>
        <v>34</v>
      </c>
      <c r="C46" s="182"/>
      <c r="D46" s="182"/>
      <c r="E46" s="182">
        <f>'実質公債費比率（分子）の構造'!L$48</f>
        <v>35</v>
      </c>
      <c r="F46" s="182"/>
      <c r="G46" s="182"/>
      <c r="H46" s="182">
        <f>'実質公債費比率（分子）の構造'!M$48</f>
        <v>35</v>
      </c>
      <c r="I46" s="182"/>
      <c r="J46" s="182"/>
      <c r="K46" s="182">
        <f>'実質公債費比率（分子）の構造'!N$48</f>
        <v>35</v>
      </c>
      <c r="L46" s="182"/>
      <c r="M46" s="182"/>
      <c r="N46" s="182">
        <f>'実質公債費比率（分子）の構造'!O$48</f>
        <v>36</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397</v>
      </c>
      <c r="C49" s="182"/>
      <c r="D49" s="182"/>
      <c r="E49" s="182">
        <f>'実質公債費比率（分子）の構造'!L$45</f>
        <v>388</v>
      </c>
      <c r="F49" s="182"/>
      <c r="G49" s="182"/>
      <c r="H49" s="182">
        <f>'実質公債費比率（分子）の構造'!M$45</f>
        <v>359</v>
      </c>
      <c r="I49" s="182"/>
      <c r="J49" s="182"/>
      <c r="K49" s="182">
        <f>'実質公債費比率（分子）の構造'!N$45</f>
        <v>377</v>
      </c>
      <c r="L49" s="182"/>
      <c r="M49" s="182"/>
      <c r="N49" s="182">
        <f>'実質公債費比率（分子）の構造'!O$45</f>
        <v>358</v>
      </c>
      <c r="O49" s="182"/>
      <c r="P49" s="182"/>
    </row>
    <row r="50" spans="1:16" x14ac:dyDescent="0.15">
      <c r="A50" s="182" t="s">
        <v>71</v>
      </c>
      <c r="B50" s="182" t="e">
        <f>NA()</f>
        <v>#N/A</v>
      </c>
      <c r="C50" s="182">
        <f>IF(ISNUMBER('実質公債費比率（分子）の構造'!K$53),'実質公債費比率（分子）の構造'!K$53,NA())</f>
        <v>147</v>
      </c>
      <c r="D50" s="182" t="e">
        <f>NA()</f>
        <v>#N/A</v>
      </c>
      <c r="E50" s="182" t="e">
        <f>NA()</f>
        <v>#N/A</v>
      </c>
      <c r="F50" s="182">
        <f>IF(ISNUMBER('実質公債費比率（分子）の構造'!L$53),'実質公債費比率（分子）の構造'!L$53,NA())</f>
        <v>154</v>
      </c>
      <c r="G50" s="182" t="e">
        <f>NA()</f>
        <v>#N/A</v>
      </c>
      <c r="H50" s="182" t="e">
        <f>NA()</f>
        <v>#N/A</v>
      </c>
      <c r="I50" s="182">
        <f>IF(ISNUMBER('実質公債費比率（分子）の構造'!M$53),'実質公債費比率（分子）の構造'!M$53,NA())</f>
        <v>141</v>
      </c>
      <c r="J50" s="182" t="e">
        <f>NA()</f>
        <v>#N/A</v>
      </c>
      <c r="K50" s="182" t="e">
        <f>NA()</f>
        <v>#N/A</v>
      </c>
      <c r="L50" s="182">
        <f>IF(ISNUMBER('実質公債費比率（分子）の構造'!N$53),'実質公債費比率（分子）の構造'!N$53,NA())</f>
        <v>161</v>
      </c>
      <c r="M50" s="182" t="e">
        <f>NA()</f>
        <v>#N/A</v>
      </c>
      <c r="N50" s="182" t="e">
        <f>NA()</f>
        <v>#N/A</v>
      </c>
      <c r="O50" s="182">
        <f>IF(ISNUMBER('実質公債費比率（分子）の構造'!O$53),'実質公債費比率（分子）の構造'!O$53,NA())</f>
        <v>146</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2754</v>
      </c>
      <c r="E56" s="181"/>
      <c r="F56" s="181"/>
      <c r="G56" s="181">
        <f>'将来負担比率（分子）の構造'!J$52</f>
        <v>2785</v>
      </c>
      <c r="H56" s="181"/>
      <c r="I56" s="181"/>
      <c r="J56" s="181">
        <f>'将来負担比率（分子）の構造'!K$52</f>
        <v>2616</v>
      </c>
      <c r="K56" s="181"/>
      <c r="L56" s="181"/>
      <c r="M56" s="181">
        <f>'将来負担比率（分子）の構造'!L$52</f>
        <v>2726</v>
      </c>
      <c r="N56" s="181"/>
      <c r="O56" s="181"/>
      <c r="P56" s="181">
        <f>'将来負担比率（分子）の構造'!M$52</f>
        <v>3234</v>
      </c>
    </row>
    <row r="57" spans="1:16" x14ac:dyDescent="0.15">
      <c r="A57" s="181" t="s">
        <v>42</v>
      </c>
      <c r="B57" s="181"/>
      <c r="C57" s="181"/>
      <c r="D57" s="181">
        <f>'将来負担比率（分子）の構造'!I$51</f>
        <v>51</v>
      </c>
      <c r="E57" s="181"/>
      <c r="F57" s="181"/>
      <c r="G57" s="181">
        <f>'将来負担比率（分子）の構造'!J$51</f>
        <v>38</v>
      </c>
      <c r="H57" s="181"/>
      <c r="I57" s="181"/>
      <c r="J57" s="181">
        <f>'将来負担比率（分子）の構造'!K$51</f>
        <v>23</v>
      </c>
      <c r="K57" s="181"/>
      <c r="L57" s="181"/>
      <c r="M57" s="181">
        <f>'将来負担比率（分子）の構造'!L$51</f>
        <v>14</v>
      </c>
      <c r="N57" s="181"/>
      <c r="O57" s="181"/>
      <c r="P57" s="181">
        <f>'将来負担比率（分子）の構造'!M$51</f>
        <v>5</v>
      </c>
    </row>
    <row r="58" spans="1:16" x14ac:dyDescent="0.15">
      <c r="A58" s="181" t="s">
        <v>41</v>
      </c>
      <c r="B58" s="181"/>
      <c r="C58" s="181"/>
      <c r="D58" s="181">
        <f>'将来負担比率（分子）の構造'!I$50</f>
        <v>2196</v>
      </c>
      <c r="E58" s="181"/>
      <c r="F58" s="181"/>
      <c r="G58" s="181">
        <f>'将来負担比率（分子）の構造'!J$50</f>
        <v>2105</v>
      </c>
      <c r="H58" s="181"/>
      <c r="I58" s="181"/>
      <c r="J58" s="181">
        <f>'将来負担比率（分子）の構造'!K$50</f>
        <v>2269</v>
      </c>
      <c r="K58" s="181"/>
      <c r="L58" s="181"/>
      <c r="M58" s="181">
        <f>'将来負担比率（分子）の構造'!L$50</f>
        <v>2101</v>
      </c>
      <c r="N58" s="181"/>
      <c r="O58" s="181"/>
      <c r="P58" s="181">
        <f>'将来負担比率（分子）の構造'!M$50</f>
        <v>1850</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312</v>
      </c>
      <c r="C62" s="181"/>
      <c r="D62" s="181"/>
      <c r="E62" s="181">
        <f>'将来負担比率（分子）の構造'!J$45</f>
        <v>289</v>
      </c>
      <c r="F62" s="181"/>
      <c r="G62" s="181"/>
      <c r="H62" s="181">
        <f>'将来負担比率（分子）の構造'!K$45</f>
        <v>293</v>
      </c>
      <c r="I62" s="181"/>
      <c r="J62" s="181"/>
      <c r="K62" s="181">
        <f>'将来負担比率（分子）の構造'!L$45</f>
        <v>257</v>
      </c>
      <c r="L62" s="181"/>
      <c r="M62" s="181"/>
      <c r="N62" s="181">
        <f>'将来負担比率（分子）の構造'!M$45</f>
        <v>241</v>
      </c>
      <c r="O62" s="181"/>
      <c r="P62" s="181"/>
    </row>
    <row r="63" spans="1:16" x14ac:dyDescent="0.15">
      <c r="A63" s="181" t="s">
        <v>34</v>
      </c>
      <c r="B63" s="181">
        <f>'将来負担比率（分子）の構造'!I$44</f>
        <v>133</v>
      </c>
      <c r="C63" s="181"/>
      <c r="D63" s="181"/>
      <c r="E63" s="181">
        <f>'将来負担比率（分子）の構造'!J$44</f>
        <v>107</v>
      </c>
      <c r="F63" s="181"/>
      <c r="G63" s="181"/>
      <c r="H63" s="181">
        <f>'将来負担比率（分子）の構造'!K$44</f>
        <v>80</v>
      </c>
      <c r="I63" s="181"/>
      <c r="J63" s="181"/>
      <c r="K63" s="181">
        <f>'将来負担比率（分子）の構造'!L$44</f>
        <v>55</v>
      </c>
      <c r="L63" s="181"/>
      <c r="M63" s="181"/>
      <c r="N63" s="181">
        <f>'将来負担比率（分子）の構造'!M$44</f>
        <v>105</v>
      </c>
      <c r="O63" s="181"/>
      <c r="P63" s="181"/>
    </row>
    <row r="64" spans="1:16" x14ac:dyDescent="0.15">
      <c r="A64" s="181" t="s">
        <v>33</v>
      </c>
      <c r="B64" s="181">
        <f>'将来負担比率（分子）の構造'!I$43</f>
        <v>452</v>
      </c>
      <c r="C64" s="181"/>
      <c r="D64" s="181"/>
      <c r="E64" s="181">
        <f>'将来負担比率（分子）の構造'!J$43</f>
        <v>435</v>
      </c>
      <c r="F64" s="181"/>
      <c r="G64" s="181"/>
      <c r="H64" s="181">
        <f>'将来負担比率（分子）の構造'!K$43</f>
        <v>481</v>
      </c>
      <c r="I64" s="181"/>
      <c r="J64" s="181"/>
      <c r="K64" s="181">
        <f>'将来負担比率（分子）の構造'!L$43</f>
        <v>505</v>
      </c>
      <c r="L64" s="181"/>
      <c r="M64" s="181"/>
      <c r="N64" s="181">
        <f>'将来負担比率（分子）の構造'!M$43</f>
        <v>510</v>
      </c>
      <c r="O64" s="181"/>
      <c r="P64" s="181"/>
    </row>
    <row r="65" spans="1:16" x14ac:dyDescent="0.15">
      <c r="A65" s="181" t="s">
        <v>32</v>
      </c>
      <c r="B65" s="181">
        <f>'将来負担比率（分子）の構造'!I$42</f>
        <v>77</v>
      </c>
      <c r="C65" s="181"/>
      <c r="D65" s="181"/>
      <c r="E65" s="181">
        <f>'将来負担比率（分子）の構造'!J$42</f>
        <v>53</v>
      </c>
      <c r="F65" s="181"/>
      <c r="G65" s="181"/>
      <c r="H65" s="181">
        <f>'将来負担比率（分子）の構造'!K$42</f>
        <v>31</v>
      </c>
      <c r="I65" s="181"/>
      <c r="J65" s="181"/>
      <c r="K65" s="181">
        <f>'将来負担比率（分子）の構造'!L$42</f>
        <v>25</v>
      </c>
      <c r="L65" s="181"/>
      <c r="M65" s="181"/>
      <c r="N65" s="181">
        <f>'将来負担比率（分子）の構造'!M$42</f>
        <v>58</v>
      </c>
      <c r="O65" s="181"/>
      <c r="P65" s="181"/>
    </row>
    <row r="66" spans="1:16" x14ac:dyDescent="0.15">
      <c r="A66" s="181" t="s">
        <v>31</v>
      </c>
      <c r="B66" s="181">
        <f>'将来負担比率（分子）の構造'!I$41</f>
        <v>3012</v>
      </c>
      <c r="C66" s="181"/>
      <c r="D66" s="181"/>
      <c r="E66" s="181">
        <f>'将来負担比率（分子）の構造'!J$41</f>
        <v>3005</v>
      </c>
      <c r="F66" s="181"/>
      <c r="G66" s="181"/>
      <c r="H66" s="181">
        <f>'将来負担比率（分子）の構造'!K$41</f>
        <v>3129</v>
      </c>
      <c r="I66" s="181"/>
      <c r="J66" s="181"/>
      <c r="K66" s="181">
        <f>'将来負担比率（分子）の構造'!L$41</f>
        <v>3123</v>
      </c>
      <c r="L66" s="181"/>
      <c r="M66" s="181"/>
      <c r="N66" s="181">
        <f>'将来負担比率（分子）の構造'!M$41</f>
        <v>3832</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352</v>
      </c>
      <c r="C72" s="185">
        <f>基金残高に係る経年分析!G55</f>
        <v>284</v>
      </c>
      <c r="D72" s="185">
        <f>基金残高に係る経年分析!H55</f>
        <v>300</v>
      </c>
    </row>
    <row r="73" spans="1:16" x14ac:dyDescent="0.15">
      <c r="A73" s="184" t="s">
        <v>78</v>
      </c>
      <c r="B73" s="185">
        <f>基金残高に係る経年分析!F56</f>
        <v>231</v>
      </c>
      <c r="C73" s="185">
        <f>基金残高に係る経年分析!G56</f>
        <v>240</v>
      </c>
      <c r="D73" s="185">
        <f>基金残高に係る経年分析!H56</f>
        <v>318</v>
      </c>
    </row>
    <row r="74" spans="1:16" x14ac:dyDescent="0.15">
      <c r="A74" s="184" t="s">
        <v>79</v>
      </c>
      <c r="B74" s="185">
        <f>基金残高に係る経年分析!F57</f>
        <v>1583</v>
      </c>
      <c r="C74" s="185">
        <f>基金残高に係る経年分析!G57</f>
        <v>1479</v>
      </c>
      <c r="D74" s="185">
        <f>基金残高に係る経年分析!H57</f>
        <v>1096</v>
      </c>
    </row>
  </sheetData>
  <sheetProtection algorithmName="SHA-512" hashValue="YdO5Mch2tM7PK7wQoFY31cLbzKGoYR9uPyFj2nH3aWlZH3Ba/Fsq/QE2hoqC4BN2q00jqdlXk6TFQ9v9D/UCEg==" saltValue="hxdHg/0Lj0Jq7E9Z10Bmug=="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dcterms:modified xsi:type="dcterms:W3CDTF">2021-10-26T07:59:03Z</dcterms:modified>
</cp:coreProperties>
</file>