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E:\01契約\総合評価\"/>
    </mc:Choice>
  </mc:AlternateContent>
  <xr:revisionPtr revIDLastSave="0" documentId="13_ncr:1_{A8C16AD5-331C-4992-95EC-AC01B18CB567}" xr6:coauthVersionLast="40" xr6:coauthVersionMax="40" xr10:uidLastSave="{00000000-0000-0000-0000-000000000000}"/>
  <bookViews>
    <workbookView xWindow="0" yWindow="0" windowWidth="19200" windowHeight="11535" tabRatio="742" activeTab="1" xr2:uid="{00000000-000D-0000-FFFF-FFFF00000000}"/>
  </bookViews>
  <sheets>
    <sheet name="様式（公表用）" sheetId="4" r:id="rId1"/>
    <sheet name="様式 (入力)" sheetId="12" r:id="rId2"/>
  </sheets>
  <definedNames>
    <definedName name="_xlnm._FilterDatabase" localSheetId="1" hidden="1">'様式 (入力)'!$A$12:$AF$22</definedName>
    <definedName name="_xlnm._FilterDatabase" localSheetId="0" hidden="1">'様式（公表用）'!$A$25:$AF$35</definedName>
    <definedName name="_xlnm.Print_Area" localSheetId="1">'様式 (入力)'!$A$1:$AE$42</definedName>
    <definedName name="_xlnm.Print_Area" localSheetId="0">'様式（公表用）'!$A$1:$AE$37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4" l="1"/>
  <c r="R35" i="4"/>
  <c r="S34" i="4"/>
  <c r="R34" i="4"/>
  <c r="S33" i="4"/>
  <c r="R33" i="4"/>
  <c r="S32" i="4"/>
  <c r="R32" i="4"/>
  <c r="S31" i="4"/>
  <c r="R31" i="4"/>
  <c r="S30" i="4"/>
  <c r="R30" i="4"/>
  <c r="S29" i="4"/>
  <c r="R29" i="4"/>
  <c r="S28" i="4"/>
  <c r="R28" i="4"/>
  <c r="S27" i="4"/>
  <c r="R27" i="4"/>
  <c r="S26" i="4"/>
  <c r="R26" i="4"/>
  <c r="T14" i="12"/>
  <c r="T15" i="12"/>
  <c r="T28" i="4" s="1"/>
  <c r="T16" i="12"/>
  <c r="T17" i="12"/>
  <c r="T18" i="12"/>
  <c r="T19" i="12"/>
  <c r="T32" i="4" s="1"/>
  <c r="T20" i="12"/>
  <c r="T21" i="12"/>
  <c r="T22" i="12"/>
  <c r="T35" i="4" s="1"/>
  <c r="T13" i="12"/>
  <c r="Q13" i="12"/>
  <c r="T29" i="4" l="1"/>
  <c r="T31" i="4"/>
  <c r="T33" i="4"/>
  <c r="T27" i="4"/>
  <c r="T26" i="4"/>
  <c r="T30" i="4"/>
  <c r="T34" i="4"/>
  <c r="AF14" i="12" l="1"/>
  <c r="AF15" i="12"/>
  <c r="AF16" i="12"/>
  <c r="AF17" i="12"/>
  <c r="AF18" i="12"/>
  <c r="AF19" i="12"/>
  <c r="AF20" i="12"/>
  <c r="AF21" i="12"/>
  <c r="AF22" i="12"/>
  <c r="AF13" i="12"/>
  <c r="B25" i="12"/>
  <c r="Y26" i="4" l="1"/>
  <c r="U4" i="4" s="1"/>
  <c r="AC4" i="4" s="1"/>
  <c r="B27" i="4"/>
  <c r="C27" i="4"/>
  <c r="D27" i="4"/>
  <c r="E27" i="4"/>
  <c r="G27" i="4"/>
  <c r="H27" i="4"/>
  <c r="I27" i="4"/>
  <c r="K27" i="4"/>
  <c r="L27" i="4"/>
  <c r="M27" i="4"/>
  <c r="O27" i="4"/>
  <c r="P27" i="4"/>
  <c r="W27" i="4"/>
  <c r="Y27" i="4"/>
  <c r="AE27" i="4"/>
  <c r="AF27" i="4" s="1"/>
  <c r="B28" i="4"/>
  <c r="C28" i="4"/>
  <c r="D28" i="4"/>
  <c r="E28" i="4"/>
  <c r="G28" i="4"/>
  <c r="H28" i="4"/>
  <c r="I28" i="4"/>
  <c r="K28" i="4"/>
  <c r="L28" i="4"/>
  <c r="M28" i="4"/>
  <c r="O28" i="4"/>
  <c r="P28" i="4"/>
  <c r="W28" i="4"/>
  <c r="Y28" i="4"/>
  <c r="AE28" i="4"/>
  <c r="AF28" i="4" s="1"/>
  <c r="B29" i="4"/>
  <c r="C29" i="4"/>
  <c r="D29" i="4"/>
  <c r="E29" i="4"/>
  <c r="G29" i="4"/>
  <c r="H29" i="4"/>
  <c r="I29" i="4"/>
  <c r="K29" i="4"/>
  <c r="L29" i="4"/>
  <c r="M29" i="4"/>
  <c r="O29" i="4"/>
  <c r="P29" i="4"/>
  <c r="W29" i="4"/>
  <c r="Y29" i="4"/>
  <c r="AE29" i="4"/>
  <c r="AF29" i="4" s="1"/>
  <c r="B30" i="4"/>
  <c r="C30" i="4"/>
  <c r="D30" i="4"/>
  <c r="E30" i="4"/>
  <c r="G30" i="4"/>
  <c r="H30" i="4"/>
  <c r="I30" i="4"/>
  <c r="K30" i="4"/>
  <c r="L30" i="4"/>
  <c r="M30" i="4"/>
  <c r="O30" i="4"/>
  <c r="P30" i="4"/>
  <c r="W30" i="4"/>
  <c r="Y30" i="4"/>
  <c r="AE30" i="4"/>
  <c r="AF30" i="4" s="1"/>
  <c r="B31" i="4"/>
  <c r="C31" i="4"/>
  <c r="D31" i="4"/>
  <c r="E31" i="4"/>
  <c r="G31" i="4"/>
  <c r="H31" i="4"/>
  <c r="I31" i="4"/>
  <c r="K31" i="4"/>
  <c r="L31" i="4"/>
  <c r="M31" i="4"/>
  <c r="O31" i="4"/>
  <c r="P31" i="4"/>
  <c r="W31" i="4"/>
  <c r="Y31" i="4"/>
  <c r="AE31" i="4"/>
  <c r="AF31" i="4" s="1"/>
  <c r="B32" i="4"/>
  <c r="C32" i="4"/>
  <c r="D32" i="4"/>
  <c r="E32" i="4"/>
  <c r="G32" i="4"/>
  <c r="H32" i="4"/>
  <c r="I32" i="4"/>
  <c r="K32" i="4"/>
  <c r="L32" i="4"/>
  <c r="M32" i="4"/>
  <c r="O32" i="4"/>
  <c r="P32" i="4"/>
  <c r="W32" i="4"/>
  <c r="Y32" i="4"/>
  <c r="AE32" i="4"/>
  <c r="AF32" i="4" s="1"/>
  <c r="B33" i="4"/>
  <c r="C33" i="4"/>
  <c r="D33" i="4"/>
  <c r="E33" i="4"/>
  <c r="G33" i="4"/>
  <c r="H33" i="4"/>
  <c r="I33" i="4"/>
  <c r="K33" i="4"/>
  <c r="L33" i="4"/>
  <c r="M33" i="4"/>
  <c r="O33" i="4"/>
  <c r="P33" i="4"/>
  <c r="W33" i="4"/>
  <c r="Y33" i="4"/>
  <c r="AE33" i="4"/>
  <c r="AF33" i="4" s="1"/>
  <c r="B34" i="4"/>
  <c r="C34" i="4"/>
  <c r="D34" i="4"/>
  <c r="E34" i="4"/>
  <c r="G34" i="4"/>
  <c r="H34" i="4"/>
  <c r="I34" i="4"/>
  <c r="K34" i="4"/>
  <c r="L34" i="4"/>
  <c r="M34" i="4"/>
  <c r="O34" i="4"/>
  <c r="P34" i="4"/>
  <c r="W34" i="4"/>
  <c r="Y34" i="4"/>
  <c r="AE34" i="4"/>
  <c r="AF34" i="4" s="1"/>
  <c r="B35" i="4"/>
  <c r="C35" i="4"/>
  <c r="D35" i="4"/>
  <c r="E35" i="4"/>
  <c r="G35" i="4"/>
  <c r="H35" i="4"/>
  <c r="I35" i="4"/>
  <c r="K35" i="4"/>
  <c r="L35" i="4"/>
  <c r="M35" i="4"/>
  <c r="O35" i="4"/>
  <c r="P35" i="4"/>
  <c r="W35" i="4"/>
  <c r="Y35" i="4"/>
  <c r="AE35" i="4"/>
  <c r="AF35" i="4" s="1"/>
  <c r="D26" i="4"/>
  <c r="E26" i="4"/>
  <c r="G26" i="4"/>
  <c r="H26" i="4"/>
  <c r="I26" i="4"/>
  <c r="K26" i="4"/>
  <c r="L26" i="4"/>
  <c r="M26" i="4"/>
  <c r="O26" i="4"/>
  <c r="P26" i="4"/>
  <c r="W26" i="4"/>
  <c r="AE26" i="4"/>
  <c r="AF26" i="4" s="1"/>
  <c r="C26" i="4"/>
  <c r="U6" i="4"/>
  <c r="AC5" i="4"/>
  <c r="U5" i="4"/>
  <c r="C10" i="4"/>
  <c r="C9" i="4"/>
  <c r="U3" i="4" s="1"/>
  <c r="AC3" i="4" s="1"/>
  <c r="B28" i="12"/>
  <c r="Z17" i="12"/>
  <c r="K11" i="4"/>
  <c r="K9" i="4"/>
  <c r="C11" i="4"/>
  <c r="K8" i="4"/>
  <c r="C8" i="4"/>
  <c r="B26" i="4"/>
  <c r="U2" i="4" s="1"/>
  <c r="AC21" i="12"/>
  <c r="Z21" i="12"/>
  <c r="Q21" i="12"/>
  <c r="N21" i="12"/>
  <c r="J21" i="12"/>
  <c r="F21" i="12"/>
  <c r="AC19" i="12"/>
  <c r="AA19" i="12"/>
  <c r="Z19" i="12"/>
  <c r="Q19" i="12"/>
  <c r="N19" i="12"/>
  <c r="J19" i="12"/>
  <c r="F19" i="12"/>
  <c r="AC15" i="12"/>
  <c r="AA15" i="12"/>
  <c r="Z15" i="12"/>
  <c r="Q15" i="12"/>
  <c r="N15" i="12"/>
  <c r="J15" i="12"/>
  <c r="F15" i="12"/>
  <c r="AC17" i="12"/>
  <c r="Q17" i="12"/>
  <c r="N17" i="12"/>
  <c r="J17" i="12"/>
  <c r="F17" i="12"/>
  <c r="AC20" i="12"/>
  <c r="Z20" i="12"/>
  <c r="Q20" i="12"/>
  <c r="N20" i="12"/>
  <c r="J20" i="12"/>
  <c r="F20" i="12"/>
  <c r="AC14" i="12"/>
  <c r="Z14" i="12"/>
  <c r="Q14" i="12"/>
  <c r="N14" i="12"/>
  <c r="J14" i="12"/>
  <c r="F14" i="12"/>
  <c r="AC13" i="12"/>
  <c r="Z13" i="12"/>
  <c r="N13" i="12"/>
  <c r="J13" i="12"/>
  <c r="F13" i="12"/>
  <c r="AC18" i="12"/>
  <c r="Z18" i="12"/>
  <c r="Q18" i="12"/>
  <c r="N18" i="12"/>
  <c r="J18" i="12"/>
  <c r="F18" i="12"/>
  <c r="AC22" i="12"/>
  <c r="Z22" i="12"/>
  <c r="Q22" i="12"/>
  <c r="N22" i="12"/>
  <c r="J22" i="12"/>
  <c r="F22" i="12"/>
  <c r="AC16" i="12"/>
  <c r="Q16" i="12"/>
  <c r="N16" i="12"/>
  <c r="J16" i="12"/>
  <c r="F16" i="12"/>
  <c r="U21" i="12" l="1"/>
  <c r="U14" i="12"/>
  <c r="U22" i="12"/>
  <c r="U18" i="12"/>
  <c r="U20" i="12"/>
  <c r="U17" i="12"/>
  <c r="U19" i="12"/>
  <c r="U16" i="12"/>
  <c r="U13" i="12"/>
  <c r="U15" i="12"/>
  <c r="AA16" i="12"/>
  <c r="AA20" i="12"/>
  <c r="AB20" i="12" s="1"/>
  <c r="AA21" i="12"/>
  <c r="AB21" i="12" s="1"/>
  <c r="AA13" i="12"/>
  <c r="AB13" i="12" s="1"/>
  <c r="AA14" i="12"/>
  <c r="AB14" i="12" s="1"/>
  <c r="AC32" i="4"/>
  <c r="AC31" i="4"/>
  <c r="AC30" i="4"/>
  <c r="AC29" i="4"/>
  <c r="Z33" i="4"/>
  <c r="N33" i="4"/>
  <c r="N31" i="4"/>
  <c r="N29" i="4"/>
  <c r="J30" i="4"/>
  <c r="J29" i="4"/>
  <c r="F35" i="4"/>
  <c r="F32" i="4"/>
  <c r="F31" i="4"/>
  <c r="F29" i="4"/>
  <c r="Q26" i="4"/>
  <c r="Q33" i="4"/>
  <c r="Q34" i="4"/>
  <c r="N30" i="4"/>
  <c r="J32" i="4"/>
  <c r="F33" i="4"/>
  <c r="J33" i="4"/>
  <c r="AC33" i="4"/>
  <c r="J34" i="4"/>
  <c r="Q30" i="4"/>
  <c r="J31" i="4"/>
  <c r="N32" i="4"/>
  <c r="Z34" i="4"/>
  <c r="J35" i="4"/>
  <c r="Z32" i="4"/>
  <c r="Q32" i="4"/>
  <c r="N35" i="4"/>
  <c r="AC35" i="4"/>
  <c r="N34" i="4"/>
  <c r="AC34" i="4"/>
  <c r="Q35" i="4"/>
  <c r="F26" i="4"/>
  <c r="J27" i="4"/>
  <c r="AC27" i="4"/>
  <c r="N28" i="4"/>
  <c r="AC26" i="4"/>
  <c r="J26" i="4"/>
  <c r="Q27" i="4"/>
  <c r="F28" i="4"/>
  <c r="Z28" i="4"/>
  <c r="N27" i="4"/>
  <c r="Q28" i="4"/>
  <c r="F27" i="4"/>
  <c r="J28" i="4"/>
  <c r="AC28" i="4"/>
  <c r="N26" i="4"/>
  <c r="AB19" i="12"/>
  <c r="F34" i="4"/>
  <c r="Q31" i="4"/>
  <c r="F30" i="4"/>
  <c r="Q29" i="4"/>
  <c r="AA22" i="12"/>
  <c r="AA35" i="4" s="1"/>
  <c r="AA18" i="12"/>
  <c r="AA17" i="12"/>
  <c r="AB15" i="12"/>
  <c r="Z16" i="12"/>
  <c r="Z31" i="4" l="1"/>
  <c r="AA29" i="4"/>
  <c r="AA30" i="4"/>
  <c r="Z30" i="4"/>
  <c r="AA31" i="4"/>
  <c r="Z29" i="4"/>
  <c r="AA34" i="4"/>
  <c r="AA33" i="4"/>
  <c r="AA26" i="4"/>
  <c r="Z27" i="4"/>
  <c r="V16" i="12"/>
  <c r="V19" i="12"/>
  <c r="V20" i="12"/>
  <c r="U31" i="4"/>
  <c r="U34" i="4"/>
  <c r="Z35" i="4"/>
  <c r="U26" i="4"/>
  <c r="AB16" i="12"/>
  <c r="Z26" i="4"/>
  <c r="V21" i="12"/>
  <c r="U35" i="4"/>
  <c r="V18" i="12"/>
  <c r="U28" i="4"/>
  <c r="V22" i="12"/>
  <c r="U27" i="4"/>
  <c r="AB17" i="12"/>
  <c r="AA32" i="4"/>
  <c r="AB18" i="12"/>
  <c r="AA28" i="4"/>
  <c r="V15" i="12"/>
  <c r="U33" i="4"/>
  <c r="AB22" i="12"/>
  <c r="AA27" i="4"/>
  <c r="V14" i="12"/>
  <c r="U30" i="4"/>
  <c r="V13" i="12"/>
  <c r="U29" i="4"/>
  <c r="V17" i="12"/>
  <c r="U32" i="4"/>
  <c r="AB30" i="4" l="1"/>
  <c r="AB29" i="4"/>
  <c r="AB32" i="4"/>
  <c r="AB35" i="4"/>
  <c r="V26" i="4"/>
  <c r="X16" i="12"/>
  <c r="V34" i="4"/>
  <c r="V31" i="4"/>
  <c r="X19" i="12"/>
  <c r="X20" i="12"/>
  <c r="AB33" i="4"/>
  <c r="AB27" i="4"/>
  <c r="AB34" i="4"/>
  <c r="AB31" i="4"/>
  <c r="AB26" i="4"/>
  <c r="AB28" i="4"/>
  <c r="X22" i="12"/>
  <c r="V27" i="4"/>
  <c r="X21" i="12"/>
  <c r="V35" i="4"/>
  <c r="X17" i="12"/>
  <c r="V32" i="4"/>
  <c r="X13" i="12"/>
  <c r="V29" i="4"/>
  <c r="X14" i="12"/>
  <c r="V30" i="4"/>
  <c r="X15" i="12"/>
  <c r="V33" i="4"/>
  <c r="X18" i="12"/>
  <c r="V28" i="4"/>
  <c r="AD16" i="12" l="1"/>
  <c r="X26" i="4"/>
  <c r="X34" i="4"/>
  <c r="AD19" i="12"/>
  <c r="AD20" i="12"/>
  <c r="X31" i="4"/>
  <c r="X33" i="4"/>
  <c r="AD15" i="12"/>
  <c r="X29" i="4"/>
  <c r="AD13" i="12"/>
  <c r="X35" i="4"/>
  <c r="AD21" i="12"/>
  <c r="X28" i="4"/>
  <c r="AD18" i="12"/>
  <c r="X30" i="4"/>
  <c r="AD14" i="12"/>
  <c r="X32" i="4"/>
  <c r="AD17" i="12"/>
  <c r="X27" i="4"/>
  <c r="AD22" i="12"/>
  <c r="AD26" i="4" l="1"/>
  <c r="AD30" i="4"/>
  <c r="AD33" i="4"/>
  <c r="AD32" i="4"/>
  <c r="AD31" i="4"/>
  <c r="AD35" i="4"/>
  <c r="AD34" i="4"/>
  <c r="AD29" i="4"/>
  <c r="AD28" i="4"/>
  <c r="AD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②OKを選択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Y1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①昇順に並替</t>
        </r>
      </text>
    </comment>
    <comment ref="AB1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②OKを選択</t>
        </r>
      </text>
    </comment>
    <comment ref="AD1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③降順に並替</t>
        </r>
      </text>
    </comment>
  </commentList>
</comments>
</file>

<file path=xl/sharedStrings.xml><?xml version="1.0" encoding="utf-8"?>
<sst xmlns="http://schemas.openxmlformats.org/spreadsheetml/2006/main" count="194" uniqueCount="100">
  <si>
    <t>企業名</t>
  </si>
  <si>
    <t>評価</t>
  </si>
  <si>
    <t>Ａ</t>
  </si>
  <si>
    <t>Ｂ</t>
  </si>
  <si>
    <t>Ｃ</t>
  </si>
  <si>
    <t>Ｄ</t>
  </si>
  <si>
    <t>Ｅ</t>
  </si>
  <si>
    <t>Ｄ/Ｅ</t>
  </si>
  <si>
    <t>落札業者</t>
  </si>
  <si>
    <t>企業の施工能力</t>
  </si>
  <si>
    <t>配置予定技術者の能力</t>
  </si>
  <si>
    <t>Ａ×1/10</t>
  </si>
  <si>
    <t>Ｂ＋Ｃ</t>
  </si>
  <si>
    <t>同種工事の施工実績</t>
  </si>
  <si>
    <t>小</t>
  </si>
  <si>
    <t>計</t>
  </si>
  <si>
    <t>　小</t>
  </si>
  <si>
    <t>加算点の合計</t>
  </si>
  <si>
    <t>　加算点　</t>
  </si>
  <si>
    <t>標</t>
  </si>
  <si>
    <t>点</t>
  </si>
  <si>
    <t>合</t>
  </si>
  <si>
    <t>評</t>
  </si>
  <si>
    <t>価</t>
  </si>
  <si>
    <t>小数点第５位以下切捨</t>
  </si>
  <si>
    <t>Ｃ　実績なし</t>
    <phoneticPr fontId="3"/>
  </si>
  <si>
    <t>Ｃ　締結なし</t>
    <phoneticPr fontId="3"/>
  </si>
  <si>
    <t>点</t>
    <phoneticPr fontId="3"/>
  </si>
  <si>
    <t>準</t>
    <phoneticPr fontId="3"/>
  </si>
  <si>
    <t>入　札　価　格　
（単位：百万円）</t>
    <phoneticPr fontId="3"/>
  </si>
  <si>
    <t>入札価格    
（単位：千円）　</t>
    <phoneticPr fontId="3"/>
  </si>
  <si>
    <t>予定価格</t>
    <rPh sb="0" eb="2">
      <t>ヨテイ</t>
    </rPh>
    <rPh sb="2" eb="4">
      <t>カカク</t>
    </rPh>
    <phoneticPr fontId="3"/>
  </si>
  <si>
    <t>予定価格の範囲内か</t>
    <rPh sb="0" eb="2">
      <t>ヨテイ</t>
    </rPh>
    <rPh sb="2" eb="4">
      <t>カカク</t>
    </rPh>
    <rPh sb="5" eb="8">
      <t>ハンイナイ</t>
    </rPh>
    <phoneticPr fontId="3"/>
  </si>
  <si>
    <t>予定価格以下か</t>
    <rPh sb="0" eb="2">
      <t>ヨテイ</t>
    </rPh>
    <rPh sb="2" eb="4">
      <t>カカク</t>
    </rPh>
    <rPh sb="4" eb="6">
      <t>イカ</t>
    </rPh>
    <phoneticPr fontId="3"/>
  </si>
  <si>
    <t>配置予定技術者
の資格</t>
    <phoneticPr fontId="3"/>
  </si>
  <si>
    <t>災害時等の地域貢献</t>
    <phoneticPr fontId="3"/>
  </si>
  <si>
    <t>同種工事の施工実績</t>
    <phoneticPr fontId="3"/>
  </si>
  <si>
    <t>失格基準価格</t>
    <rPh sb="0" eb="2">
      <t>シッカク</t>
    </rPh>
    <rPh sb="2" eb="4">
      <t>キジュン</t>
    </rPh>
    <rPh sb="4" eb="6">
      <t>カカク</t>
    </rPh>
    <phoneticPr fontId="3"/>
  </si>
  <si>
    <t>失格基準以上か</t>
    <rPh sb="0" eb="2">
      <t>シッカク</t>
    </rPh>
    <rPh sb="2" eb="4">
      <t>キジュン</t>
    </rPh>
    <rPh sb="4" eb="6">
      <t>イジョウ</t>
    </rPh>
    <phoneticPr fontId="3"/>
  </si>
  <si>
    <t>1.落札</t>
    <rPh sb="2" eb="4">
      <t>ラクサツ</t>
    </rPh>
    <phoneticPr fontId="3"/>
  </si>
  <si>
    <t>6.再</t>
    <rPh sb="2" eb="3">
      <t>サイ</t>
    </rPh>
    <phoneticPr fontId="3"/>
  </si>
  <si>
    <t>4.失格</t>
    <rPh sb="2" eb="4">
      <t>シッカク</t>
    </rPh>
    <phoneticPr fontId="3"/>
  </si>
  <si>
    <t>5.辞退</t>
    <rPh sb="2" eb="4">
      <t>ジタイ</t>
    </rPh>
    <phoneticPr fontId="3"/>
  </si>
  <si>
    <t>3.白</t>
    <rPh sb="2" eb="3">
      <t>シロ</t>
    </rPh>
    <phoneticPr fontId="3"/>
  </si>
  <si>
    <t>2.くじ引き</t>
    <rPh sb="4" eb="5">
      <t>ビ</t>
    </rPh>
    <phoneticPr fontId="3"/>
  </si>
  <si>
    <t>工事番号：</t>
    <rPh sb="0" eb="2">
      <t>コウジ</t>
    </rPh>
    <rPh sb="2" eb="4">
      <t>バンゴウ</t>
    </rPh>
    <phoneticPr fontId="3"/>
  </si>
  <si>
    <t>入札日時：</t>
    <rPh sb="0" eb="2">
      <t>ニュウサツ</t>
    </rPh>
    <rPh sb="2" eb="4">
      <t>ニチジ</t>
    </rPh>
    <phoneticPr fontId="3"/>
  </si>
  <si>
    <t>予定価格（税抜き）：</t>
    <rPh sb="0" eb="2">
      <t>ヨテイ</t>
    </rPh>
    <rPh sb="2" eb="4">
      <t>カカク</t>
    </rPh>
    <rPh sb="5" eb="6">
      <t>ゼイ</t>
    </rPh>
    <rPh sb="6" eb="7">
      <t>ヌ</t>
    </rPh>
    <phoneticPr fontId="3"/>
  </si>
  <si>
    <t>失格基準価格　（税抜き）：</t>
  </si>
  <si>
    <t>失格基準価格　（税抜き）：</t>
    <phoneticPr fontId="3"/>
  </si>
  <si>
    <t>工事名：</t>
    <rPh sb="0" eb="2">
      <t>コウジ</t>
    </rPh>
    <rPh sb="2" eb="3">
      <t>メイ</t>
    </rPh>
    <phoneticPr fontId="3"/>
  </si>
  <si>
    <t>工事場所：</t>
    <rPh sb="0" eb="2">
      <t>コウジ</t>
    </rPh>
    <rPh sb="2" eb="4">
      <t>バショ</t>
    </rPh>
    <phoneticPr fontId="3"/>
  </si>
  <si>
    <t>別紙３（第７条関係）</t>
    <rPh sb="0" eb="2">
      <t>ベッシ</t>
    </rPh>
    <rPh sb="4" eb="5">
      <t>ダイ</t>
    </rPh>
    <rPh sb="6" eb="7">
      <t>ジョウ</t>
    </rPh>
    <rPh sb="7" eb="9">
      <t>カンケイ</t>
    </rPh>
    <phoneticPr fontId="3"/>
  </si>
  <si>
    <t>入札場所：</t>
    <rPh sb="0" eb="2">
      <t>ニュウサツ</t>
    </rPh>
    <rPh sb="2" eb="4">
      <t>バショ</t>
    </rPh>
    <phoneticPr fontId="3"/>
  </si>
  <si>
    <t>入札場所：</t>
    <phoneticPr fontId="3"/>
  </si>
  <si>
    <t>工事契約者：</t>
    <rPh sb="0" eb="2">
      <t>コウジ</t>
    </rPh>
    <rPh sb="2" eb="4">
      <t>ケイヤク</t>
    </rPh>
    <rPh sb="4" eb="5">
      <t>シャ</t>
    </rPh>
    <phoneticPr fontId="3"/>
  </si>
  <si>
    <t>実施額：</t>
    <rPh sb="0" eb="2">
      <t>ジッシ</t>
    </rPh>
    <rPh sb="2" eb="3">
      <t>ガク</t>
    </rPh>
    <phoneticPr fontId="3"/>
  </si>
  <si>
    <t>契約金額：</t>
    <rPh sb="0" eb="2">
      <t>ケイヤク</t>
    </rPh>
    <rPh sb="2" eb="4">
      <t>キンガク</t>
    </rPh>
    <phoneticPr fontId="3"/>
  </si>
  <si>
    <t>工期：</t>
    <rPh sb="0" eb="2">
      <t>コウキ</t>
    </rPh>
    <phoneticPr fontId="3"/>
  </si>
  <si>
    <t>落札情報</t>
    <rPh sb="0" eb="2">
      <t>ラクサツ</t>
    </rPh>
    <rPh sb="2" eb="4">
      <t>ジョウホウ</t>
    </rPh>
    <phoneticPr fontId="3"/>
  </si>
  <si>
    <t>円（内消費税</t>
    <rPh sb="0" eb="1">
      <t>エン</t>
    </rPh>
    <rPh sb="2" eb="3">
      <t>ウチ</t>
    </rPh>
    <rPh sb="3" eb="6">
      <t>ショウヒゼイ</t>
    </rPh>
    <phoneticPr fontId="3"/>
  </si>
  <si>
    <t>円）</t>
    <rPh sb="0" eb="1">
      <t>エン</t>
    </rPh>
    <phoneticPr fontId="3"/>
  </si>
  <si>
    <t>～</t>
    <phoneticPr fontId="3"/>
  </si>
  <si>
    <t>～</t>
    <phoneticPr fontId="3"/>
  </si>
  <si>
    <t>高知県高岡郡日高村</t>
    <phoneticPr fontId="3"/>
  </si>
  <si>
    <t>日高村総合評価方式評価一覧表(公表用)</t>
  </si>
  <si>
    <t>2総務第1号</t>
    <rPh sb="1" eb="3">
      <t>ソウム</t>
    </rPh>
    <rPh sb="3" eb="4">
      <t>ダイ</t>
    </rPh>
    <rPh sb="5" eb="6">
      <t>ゴウ</t>
    </rPh>
    <phoneticPr fontId="3"/>
  </si>
  <si>
    <t>日高村　　工事</t>
    <rPh sb="0" eb="3">
      <t>ヒダカムラ</t>
    </rPh>
    <rPh sb="5" eb="7">
      <t>コウジ</t>
    </rPh>
    <phoneticPr fontId="3"/>
  </si>
  <si>
    <t>日高村立図書館・多目的ホール</t>
    <rPh sb="0" eb="2">
      <t>ヒダカ</t>
    </rPh>
    <rPh sb="2" eb="4">
      <t>ソンリツ</t>
    </rPh>
    <rPh sb="4" eb="7">
      <t>トショカン</t>
    </rPh>
    <rPh sb="8" eb="11">
      <t>タモクテキ</t>
    </rPh>
    <phoneticPr fontId="3"/>
  </si>
  <si>
    <t>㈲Ａ</t>
    <phoneticPr fontId="3"/>
  </si>
  <si>
    <t>㈱Ｂ</t>
    <phoneticPr fontId="3"/>
  </si>
  <si>
    <t>㈲Ｃ</t>
    <phoneticPr fontId="3"/>
  </si>
  <si>
    <t>㈱Ｄ</t>
    <phoneticPr fontId="3"/>
  </si>
  <si>
    <t>㈲Ｅ</t>
    <phoneticPr fontId="3"/>
  </si>
  <si>
    <t>㈱Ｆ</t>
    <phoneticPr fontId="3"/>
  </si>
  <si>
    <t>㈲Ｇ</t>
    <phoneticPr fontId="3"/>
  </si>
  <si>
    <t>㈱Ｈ</t>
    <phoneticPr fontId="3"/>
  </si>
  <si>
    <t>㈲Ｉ</t>
    <phoneticPr fontId="3"/>
  </si>
  <si>
    <t>㈱Ｊ</t>
    <phoneticPr fontId="3"/>
  </si>
  <si>
    <t>-</t>
    <phoneticPr fontId="3"/>
  </si>
  <si>
    <t>税込</t>
    <rPh sb="0" eb="2">
      <t>ゼイコ</t>
    </rPh>
    <phoneticPr fontId="3"/>
  </si>
  <si>
    <t>Ａ　締結有り
（村建設業協会）</t>
    <rPh sb="8" eb="9">
      <t>ムラ</t>
    </rPh>
    <rPh sb="9" eb="12">
      <t>ケンセツギョウ</t>
    </rPh>
    <rPh sb="12" eb="14">
      <t>キョウカイ</t>
    </rPh>
    <phoneticPr fontId="3"/>
  </si>
  <si>
    <t>Ｂ　締結有り
（村建設業協会
　　　　　以外）</t>
    <rPh sb="8" eb="9">
      <t>ムラ</t>
    </rPh>
    <rPh sb="9" eb="12">
      <t>ケンセツギョウ</t>
    </rPh>
    <rPh sb="12" eb="14">
      <t>キョウカイ</t>
    </rPh>
    <rPh sb="20" eb="22">
      <t>イガイ</t>
    </rPh>
    <phoneticPr fontId="3"/>
  </si>
  <si>
    <t>Ａ　３件以上</t>
    <rPh sb="3" eb="6">
      <t>ケンイジョウ</t>
    </rPh>
    <phoneticPr fontId="3"/>
  </si>
  <si>
    <t>Ｂ １件以上
    ３件未満</t>
    <phoneticPr fontId="3"/>
  </si>
  <si>
    <t>Ｂ　実績　無し</t>
    <rPh sb="2" eb="4">
      <t>ジッセキ</t>
    </rPh>
    <rPh sb="5" eb="6">
      <t>ナ</t>
    </rPh>
    <phoneticPr fontId="3"/>
  </si>
  <si>
    <t>点</t>
    <rPh sb="0" eb="1">
      <t>テン</t>
    </rPh>
    <phoneticPr fontId="3"/>
  </si>
  <si>
    <t>100（110）</t>
  </si>
  <si>
    <t>10（11）</t>
  </si>
  <si>
    <t>110（111）</t>
  </si>
  <si>
    <t>Ａ　実績　有り</t>
    <rPh sb="2" eb="4">
      <t>ジッセキ</t>
    </rPh>
    <rPh sb="5" eb="6">
      <t>アリ</t>
    </rPh>
    <phoneticPr fontId="3"/>
  </si>
  <si>
    <r>
      <t xml:space="preserve">緊急工事対応能力
</t>
    </r>
    <r>
      <rPr>
        <sz val="6"/>
        <color theme="1"/>
        <rFont val="ＭＳ 明朝"/>
        <family val="1"/>
        <charset val="128"/>
      </rPr>
      <t>（村の緊急工事発注依頼書に関連する工事のみ適用）</t>
    </r>
    <rPh sb="0" eb="2">
      <t>キンキュウ</t>
    </rPh>
    <rPh sb="2" eb="4">
      <t>コウジ</t>
    </rPh>
    <rPh sb="4" eb="6">
      <t>タイオウ</t>
    </rPh>
    <rPh sb="6" eb="8">
      <t>ノウリョク</t>
    </rPh>
    <phoneticPr fontId="3"/>
  </si>
  <si>
    <t>Ａ 土木一式工事に
  関する一級国家
  資格を有する</t>
    <rPh sb="2" eb="4">
      <t>ドボク</t>
    </rPh>
    <rPh sb="4" eb="6">
      <t>イッシキ</t>
    </rPh>
    <rPh sb="6" eb="8">
      <t>コウジ</t>
    </rPh>
    <rPh sb="12" eb="13">
      <t>カン</t>
    </rPh>
    <rPh sb="15" eb="17">
      <t>イッキュウ</t>
    </rPh>
    <rPh sb="17" eb="19">
      <t>コッカ</t>
    </rPh>
    <rPh sb="22" eb="24">
      <t>シカク</t>
    </rPh>
    <rPh sb="25" eb="26">
      <t>ユウ</t>
    </rPh>
    <phoneticPr fontId="3"/>
  </si>
  <si>
    <t>Ｂ Ａ以外の資格を
  有する</t>
    <phoneticPr fontId="3"/>
  </si>
  <si>
    <t>Ｂ Ａ以外の資格
  を有する</t>
    <phoneticPr fontId="3"/>
  </si>
  <si>
    <t>Ａ土木一式工事に
 関する一級国家
 資格を有する</t>
    <rPh sb="1" eb="3">
      <t>ドボク</t>
    </rPh>
    <rPh sb="3" eb="5">
      <t>イッシキ</t>
    </rPh>
    <rPh sb="5" eb="7">
      <t>コウジ</t>
    </rPh>
    <rPh sb="10" eb="11">
      <t>カン</t>
    </rPh>
    <rPh sb="13" eb="15">
      <t>イッキュウ</t>
    </rPh>
    <rPh sb="15" eb="17">
      <t>コッカ</t>
    </rPh>
    <rPh sb="19" eb="21">
      <t>シカク</t>
    </rPh>
    <rPh sb="22" eb="23">
      <t>ユウ</t>
    </rPh>
    <phoneticPr fontId="3"/>
  </si>
  <si>
    <t>入　札　価　格　
（単位：百万円）</t>
    <phoneticPr fontId="3"/>
  </si>
  <si>
    <t>令和2年4月30日（木）　　：00～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</si>
  <si>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評価シート</t>
    <rPh sb="0" eb="2">
      <t>ヒョウカ</t>
    </rPh>
    <phoneticPr fontId="3"/>
  </si>
  <si>
    <t>※黄色のセルを入力。</t>
    <rPh sb="1" eb="3">
      <t>キイロ</t>
    </rPh>
    <rPh sb="7" eb="9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</si>
</sst>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00_ "/>
    <numFmt numFmtId="177" formatCode="#,##0_ "/>
    <numFmt numFmtId="178" formatCode="#,##0_);[Red]\(#,##0\)"/>
    <numFmt numFmtId="179" formatCode="#,##0_ &quot;円&quot;"/>
    <numFmt numFmtId="180" formatCode="[$-411]ggge&quot;年&quot;m&quot;月&quot;d&quot;日&quot;;@"/>
    <numFmt numFmtId="181" formatCode="General;0;"/>
    <numFmt numFmtId="182" formatCode="#,##0.0_ ;[Red]\-#,##0.0\ "/>
    <numFmt numFmtId="183" formatCode="&quot;(&quot;General&quot;)&quot;"/>
    <numFmt numFmtId="184" formatCode="0.000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 wrapText="1"/>
    </xf>
    <xf numFmtId="177" fontId="1" fillId="2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shrinkToFit="1"/>
    </xf>
    <xf numFmtId="0" fontId="0" fillId="0" borderId="0" xfId="0" applyFill="1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7" xfId="0" applyNumberFormat="1" applyBorder="1" applyAlignment="1">
      <alignment vertical="center"/>
    </xf>
    <xf numFmtId="181" fontId="1" fillId="0" borderId="3" xfId="0" applyNumberFormat="1" applyFont="1" applyBorder="1" applyAlignment="1">
      <alignment horizontal="center" vertical="center" wrapText="1"/>
    </xf>
    <xf numFmtId="181" fontId="1" fillId="0" borderId="3" xfId="0" applyNumberFormat="1" applyFont="1" applyBorder="1" applyAlignment="1">
      <alignment horizontal="right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81" fontId="11" fillId="0" borderId="3" xfId="0" applyNumberFormat="1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shrinkToFit="1"/>
    </xf>
    <xf numFmtId="183" fontId="1" fillId="0" borderId="2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184" fontId="1" fillId="0" borderId="3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177" fontId="1" fillId="4" borderId="3" xfId="0" applyNumberFormat="1" applyFont="1" applyFill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6" fillId="3" borderId="14" xfId="0" applyFont="1" applyFill="1" applyBorder="1" applyAlignment="1">
      <alignment horizontal="center" vertical="center" textRotation="255"/>
    </xf>
    <xf numFmtId="0" fontId="9" fillId="3" borderId="5" xfId="0" applyFont="1" applyFill="1" applyBorder="1" applyAlignment="1">
      <alignment horizontal="center" vertical="center" textRotation="255"/>
    </xf>
    <xf numFmtId="0" fontId="9" fillId="3" borderId="15" xfId="0" applyFont="1" applyFill="1" applyBorder="1" applyAlignment="1">
      <alignment horizontal="center" vertical="center" textRotation="255"/>
    </xf>
    <xf numFmtId="177" fontId="0" fillId="0" borderId="20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180" fontId="0" fillId="0" borderId="20" xfId="0" applyNumberFormat="1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0" fontId="0" fillId="0" borderId="19" xfId="0" applyBorder="1" applyAlignment="1">
      <alignment horizontal="left" vertical="center" shrinkToFit="1"/>
    </xf>
    <xf numFmtId="179" fontId="0" fillId="0" borderId="19" xfId="0" applyNumberFormat="1" applyBorder="1" applyAlignment="1">
      <alignment horizontal="left" vertical="center" shrinkToFi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textRotation="255" wrapText="1"/>
    </xf>
    <xf numFmtId="0" fontId="1" fillId="0" borderId="5" xfId="0" applyFont="1" applyBorder="1" applyAlignment="1">
      <alignment horizontal="center" vertical="top" textRotation="255" wrapText="1"/>
    </xf>
    <xf numFmtId="0" fontId="1" fillId="0" borderId="15" xfId="0" applyFont="1" applyBorder="1" applyAlignment="1">
      <alignment horizontal="center" vertical="top" textRotation="255" wrapText="1"/>
    </xf>
    <xf numFmtId="0" fontId="1" fillId="0" borderId="10" xfId="0" applyFont="1" applyBorder="1" applyAlignment="1">
      <alignment horizontal="center" vertical="top" textRotation="255" wrapText="1"/>
    </xf>
    <xf numFmtId="0" fontId="1" fillId="0" borderId="16" xfId="0" applyFont="1" applyBorder="1" applyAlignment="1">
      <alignment horizontal="center" vertical="top" textRotation="255" wrapText="1"/>
    </xf>
    <xf numFmtId="0" fontId="1" fillId="0" borderId="13" xfId="0" applyFont="1" applyBorder="1" applyAlignment="1">
      <alignment horizontal="center" vertical="top" textRotation="255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80" fontId="0" fillId="2" borderId="0" xfId="0" applyNumberFormat="1" applyFill="1" applyAlignment="1">
      <alignment horizontal="center" vertical="center"/>
    </xf>
    <xf numFmtId="178" fontId="0" fillId="2" borderId="0" xfId="0" applyNumberFormat="1" applyFill="1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2"/>
  <sheetViews>
    <sheetView view="pageBreakPreview" zoomScale="75" zoomScaleNormal="100" zoomScaleSheetLayoutView="75" workbookViewId="0">
      <pane xSplit="2" ySplit="25" topLeftCell="C26" activePane="bottomRight" state="frozen"/>
      <selection activeCell="O5" sqref="O5:P11"/>
      <selection pane="topRight" activeCell="O5" sqref="O5:P11"/>
      <selection pane="bottomLeft" activeCell="O5" sqref="O5:P11"/>
      <selection pane="bottomRight" activeCell="K8" sqref="K8:O8"/>
    </sheetView>
  </sheetViews>
  <sheetFormatPr defaultRowHeight="13.5" x14ac:dyDescent="0.15"/>
  <cols>
    <col min="1" max="1" width="3.625" style="6" bestFit="1" customWidth="1"/>
    <col min="2" max="2" width="26.375" style="6" customWidth="1"/>
    <col min="3" max="14" width="5.875" style="6" customWidth="1"/>
    <col min="15" max="15" width="8.875" style="6" customWidth="1"/>
    <col min="16" max="20" width="5.875" style="6" customWidth="1"/>
    <col min="21" max="22" width="7" style="6" customWidth="1"/>
    <col min="23" max="23" width="6.75" style="6" customWidth="1"/>
    <col min="24" max="24" width="8.125" style="6" customWidth="1"/>
    <col min="25" max="25" width="9" style="6" customWidth="1"/>
    <col min="26" max="28" width="5.25" style="6" hidden="1" customWidth="1"/>
    <col min="29" max="30" width="9" style="6"/>
    <col min="31" max="31" width="8.875" style="6" bestFit="1" customWidth="1"/>
    <col min="32" max="16384" width="9" style="6"/>
  </cols>
  <sheetData>
    <row r="1" spans="1:31" ht="14.25" thickBot="1" x14ac:dyDescent="0.2">
      <c r="A1" s="36" t="s">
        <v>52</v>
      </c>
    </row>
    <row r="2" spans="1:31" ht="17.25" x14ac:dyDescent="0.15">
      <c r="G2" s="58" t="s">
        <v>65</v>
      </c>
      <c r="N2" s="84" t="s">
        <v>59</v>
      </c>
      <c r="O2" s="39"/>
      <c r="P2" s="46"/>
      <c r="Q2" s="43" t="s">
        <v>55</v>
      </c>
      <c r="R2" s="43"/>
      <c r="S2" s="43"/>
      <c r="T2" s="43"/>
      <c r="U2" s="90" t="str">
        <f>B26</f>
        <v>㈲Ｃ</v>
      </c>
      <c r="V2" s="90"/>
      <c r="W2" s="90"/>
      <c r="X2" s="90"/>
      <c r="Y2" s="90"/>
      <c r="Z2" s="46"/>
      <c r="AA2" s="46"/>
      <c r="AB2" s="46"/>
      <c r="AC2" s="46"/>
      <c r="AD2" s="46"/>
      <c r="AE2" s="47"/>
    </row>
    <row r="3" spans="1:31" ht="17.25" x14ac:dyDescent="0.15">
      <c r="N3" s="85"/>
      <c r="O3" s="40"/>
      <c r="P3" s="71"/>
      <c r="Q3" s="44" t="s">
        <v>56</v>
      </c>
      <c r="R3" s="44"/>
      <c r="S3" s="44"/>
      <c r="T3" s="44"/>
      <c r="U3" s="87">
        <f>C9*1.1</f>
        <v>41360000</v>
      </c>
      <c r="V3" s="87"/>
      <c r="W3" s="87"/>
      <c r="X3" s="73" t="s">
        <v>60</v>
      </c>
      <c r="Y3" s="71"/>
      <c r="Z3" s="71"/>
      <c r="AA3" s="71"/>
      <c r="AB3" s="71"/>
      <c r="AC3" s="88">
        <f>U3-C9</f>
        <v>3760000</v>
      </c>
      <c r="AD3" s="89"/>
      <c r="AE3" s="51" t="s">
        <v>61</v>
      </c>
    </row>
    <row r="4" spans="1:31" ht="17.25" x14ac:dyDescent="0.15">
      <c r="N4" s="85"/>
      <c r="O4" s="40"/>
      <c r="P4" s="71"/>
      <c r="Q4" s="44" t="s">
        <v>57</v>
      </c>
      <c r="R4" s="44"/>
      <c r="S4" s="44"/>
      <c r="T4" s="44"/>
      <c r="U4" s="92">
        <f>Y26*1000*1.1</f>
        <v>35200000</v>
      </c>
      <c r="V4" s="92"/>
      <c r="W4" s="92"/>
      <c r="X4" s="73" t="s">
        <v>60</v>
      </c>
      <c r="Y4" s="71"/>
      <c r="Z4" s="71"/>
      <c r="AA4" s="71"/>
      <c r="AB4" s="71"/>
      <c r="AC4" s="88">
        <f>U4-Y26*1000</f>
        <v>3200000</v>
      </c>
      <c r="AD4" s="89"/>
      <c r="AE4" s="51" t="s">
        <v>61</v>
      </c>
    </row>
    <row r="5" spans="1:31" ht="17.25" x14ac:dyDescent="0.15">
      <c r="N5" s="85"/>
      <c r="O5" s="40"/>
      <c r="P5" s="71"/>
      <c r="Q5" s="44" t="s">
        <v>58</v>
      </c>
      <c r="R5" s="44"/>
      <c r="S5" s="44"/>
      <c r="T5" s="44"/>
      <c r="U5" s="93">
        <f>SUM('様式 (入力)'!C34:F34)</f>
        <v>43922</v>
      </c>
      <c r="V5" s="93"/>
      <c r="W5" s="93"/>
      <c r="X5" s="91" t="s">
        <v>62</v>
      </c>
      <c r="Y5" s="91"/>
      <c r="Z5" s="72"/>
      <c r="AA5" s="72"/>
      <c r="AB5" s="72"/>
      <c r="AC5" s="91">
        <f>SUM('様式 (入力)'!H34:K34)</f>
        <v>44256</v>
      </c>
      <c r="AD5" s="91"/>
      <c r="AE5" s="48"/>
    </row>
    <row r="6" spans="1:31" ht="18" thickBot="1" x14ac:dyDescent="0.2">
      <c r="N6" s="86"/>
      <c r="O6" s="41"/>
      <c r="P6" s="49"/>
      <c r="Q6" s="45" t="s">
        <v>51</v>
      </c>
      <c r="R6" s="45"/>
      <c r="S6" s="45"/>
      <c r="T6" s="45"/>
      <c r="U6" s="74" t="str">
        <f>'様式 (入力)'!C33</f>
        <v>高知県高岡郡日高村</v>
      </c>
      <c r="V6" s="53"/>
      <c r="W6" s="53"/>
      <c r="X6" s="53"/>
      <c r="Y6" s="52"/>
      <c r="Z6" s="49"/>
      <c r="AA6" s="49"/>
      <c r="AB6" s="49"/>
      <c r="AC6" s="49"/>
      <c r="AD6" s="49"/>
      <c r="AE6" s="50"/>
    </row>
    <row r="7" spans="1:31" x14ac:dyDescent="0.15">
      <c r="U7" s="38"/>
      <c r="V7" s="37"/>
      <c r="W7" s="42"/>
      <c r="X7" s="42"/>
      <c r="Y7" s="42"/>
    </row>
    <row r="8" spans="1:31" x14ac:dyDescent="0.15">
      <c r="B8" s="32" t="s">
        <v>45</v>
      </c>
      <c r="C8" s="94" t="str">
        <f>'様式 (入力)'!C31</f>
        <v>2総務第1号</v>
      </c>
      <c r="D8" s="94"/>
      <c r="E8" s="94"/>
      <c r="F8" s="94"/>
      <c r="G8" s="94"/>
      <c r="H8" s="94"/>
      <c r="I8" s="33"/>
      <c r="J8" s="32" t="s">
        <v>50</v>
      </c>
      <c r="K8" s="94" t="str">
        <f>'様式 (入力)'!C32</f>
        <v>日高村　　工事</v>
      </c>
      <c r="L8" s="94"/>
      <c r="M8" s="94"/>
      <c r="N8" s="94"/>
      <c r="O8" s="94"/>
      <c r="U8" s="38"/>
      <c r="V8" s="37"/>
    </row>
    <row r="9" spans="1:31" x14ac:dyDescent="0.15">
      <c r="B9" s="34" t="s">
        <v>47</v>
      </c>
      <c r="C9" s="95">
        <f>'様式 (入力)'!C36*1000</f>
        <v>37600000</v>
      </c>
      <c r="D9" s="95"/>
      <c r="E9" s="95"/>
      <c r="F9" s="95"/>
      <c r="G9" s="95"/>
      <c r="H9" s="95"/>
      <c r="I9" s="35"/>
      <c r="J9" s="34" t="s">
        <v>51</v>
      </c>
      <c r="K9" s="94" t="str">
        <f>'様式 (入力)'!C33</f>
        <v>高知県高岡郡日高村</v>
      </c>
      <c r="L9" s="94"/>
      <c r="M9" s="94"/>
      <c r="N9" s="94"/>
      <c r="O9" s="94"/>
      <c r="U9" s="38"/>
      <c r="V9" s="37"/>
    </row>
    <row r="10" spans="1:31" x14ac:dyDescent="0.15">
      <c r="B10" s="34" t="s">
        <v>49</v>
      </c>
      <c r="C10" s="95">
        <f>'様式 (入力)'!C37*1000</f>
        <v>32000000</v>
      </c>
      <c r="D10" s="95"/>
      <c r="E10" s="95"/>
      <c r="F10" s="95"/>
      <c r="G10" s="95"/>
      <c r="H10" s="95"/>
      <c r="I10" s="35"/>
      <c r="J10" s="35"/>
      <c r="K10" s="35"/>
      <c r="L10" s="35"/>
      <c r="M10" s="35"/>
      <c r="N10" s="35"/>
      <c r="O10" s="35"/>
      <c r="V10" s="37"/>
    </row>
    <row r="11" spans="1:31" x14ac:dyDescent="0.15">
      <c r="B11" s="34" t="s">
        <v>46</v>
      </c>
      <c r="C11" s="94" t="str">
        <f>'様式 (入力)'!C35</f>
        <v>令和2年4月30日（木）　　：00～</v>
      </c>
      <c r="D11" s="94"/>
      <c r="E11" s="94"/>
      <c r="F11" s="94"/>
      <c r="G11" s="94"/>
      <c r="H11" s="94"/>
      <c r="I11" s="35"/>
      <c r="J11" s="34" t="s">
        <v>53</v>
      </c>
      <c r="K11" s="94" t="str">
        <f>'様式 (入力)'!C38</f>
        <v>日高村立図書館・多目的ホール</v>
      </c>
      <c r="L11" s="94"/>
      <c r="M11" s="94"/>
      <c r="N11" s="94"/>
      <c r="O11" s="94"/>
      <c r="U11" s="38"/>
      <c r="V11" s="37"/>
    </row>
    <row r="12" spans="1:31" x14ac:dyDescent="0.15">
      <c r="U12" s="38"/>
      <c r="V12" s="37"/>
    </row>
    <row r="13" spans="1:31" ht="14.25" thickBot="1" x14ac:dyDescent="0.2"/>
    <row r="14" spans="1:31" ht="14.25" customHeight="1" thickBot="1" x14ac:dyDescent="0.2">
      <c r="A14" s="96"/>
      <c r="B14" s="96" t="s">
        <v>0</v>
      </c>
      <c r="C14" s="107" t="s">
        <v>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99" t="s">
        <v>2</v>
      </c>
      <c r="V14" s="22" t="s">
        <v>3</v>
      </c>
      <c r="W14" s="99" t="s">
        <v>4</v>
      </c>
      <c r="X14" s="22" t="s">
        <v>5</v>
      </c>
      <c r="Y14" s="96"/>
      <c r="Z14" s="96" t="s">
        <v>33</v>
      </c>
      <c r="AA14" s="96" t="s">
        <v>38</v>
      </c>
      <c r="AB14" s="96" t="s">
        <v>32</v>
      </c>
      <c r="AC14" s="99" t="s">
        <v>6</v>
      </c>
      <c r="AD14" s="96" t="s">
        <v>7</v>
      </c>
      <c r="AE14" s="125" t="s">
        <v>8</v>
      </c>
    </row>
    <row r="15" spans="1:31" ht="14.25" customHeight="1" thickBot="1" x14ac:dyDescent="0.2">
      <c r="A15" s="97"/>
      <c r="B15" s="97"/>
      <c r="C15" s="110" t="s">
        <v>9</v>
      </c>
      <c r="D15" s="111"/>
      <c r="E15" s="111"/>
      <c r="F15" s="111"/>
      <c r="G15" s="111"/>
      <c r="H15" s="111"/>
      <c r="I15" s="111"/>
      <c r="J15" s="112"/>
      <c r="K15" s="110" t="s">
        <v>10</v>
      </c>
      <c r="L15" s="111"/>
      <c r="M15" s="111"/>
      <c r="N15" s="111"/>
      <c r="O15" s="111"/>
      <c r="P15" s="111"/>
      <c r="Q15" s="112"/>
      <c r="R15" s="116" t="s">
        <v>91</v>
      </c>
      <c r="S15" s="117"/>
      <c r="T15" s="118"/>
      <c r="U15" s="100"/>
      <c r="V15" s="97" t="s">
        <v>11</v>
      </c>
      <c r="W15" s="100"/>
      <c r="X15" s="97" t="s">
        <v>12</v>
      </c>
      <c r="Y15" s="97"/>
      <c r="Z15" s="97"/>
      <c r="AA15" s="97"/>
      <c r="AB15" s="97"/>
      <c r="AC15" s="100"/>
      <c r="AD15" s="97"/>
      <c r="AE15" s="126"/>
    </row>
    <row r="16" spans="1:31" ht="13.5" customHeight="1" x14ac:dyDescent="0.15">
      <c r="A16" s="97"/>
      <c r="B16" s="97"/>
      <c r="C16" s="113" t="s">
        <v>13</v>
      </c>
      <c r="D16" s="114"/>
      <c r="E16" s="114"/>
      <c r="F16" s="115"/>
      <c r="G16" s="113" t="s">
        <v>35</v>
      </c>
      <c r="H16" s="114"/>
      <c r="I16" s="114"/>
      <c r="J16" s="115"/>
      <c r="K16" s="113" t="s">
        <v>36</v>
      </c>
      <c r="L16" s="114"/>
      <c r="M16" s="114"/>
      <c r="N16" s="115"/>
      <c r="O16" s="113" t="s">
        <v>34</v>
      </c>
      <c r="P16" s="114"/>
      <c r="Q16" s="115"/>
      <c r="R16" s="119"/>
      <c r="S16" s="120"/>
      <c r="T16" s="121"/>
      <c r="U16" s="100"/>
      <c r="V16" s="97"/>
      <c r="W16" s="100"/>
      <c r="X16" s="97"/>
      <c r="Y16" s="97"/>
      <c r="Z16" s="97"/>
      <c r="AA16" s="97"/>
      <c r="AB16" s="97"/>
      <c r="AC16" s="126" t="s">
        <v>96</v>
      </c>
      <c r="AD16" s="97"/>
      <c r="AE16" s="126"/>
    </row>
    <row r="17" spans="1:32" ht="14.25" thickBot="1" x14ac:dyDescent="0.2">
      <c r="A17" s="97"/>
      <c r="B17" s="97"/>
      <c r="C17" s="110"/>
      <c r="D17" s="111"/>
      <c r="E17" s="111"/>
      <c r="F17" s="112"/>
      <c r="G17" s="110"/>
      <c r="H17" s="111"/>
      <c r="I17" s="111"/>
      <c r="J17" s="112"/>
      <c r="K17" s="110"/>
      <c r="L17" s="111"/>
      <c r="M17" s="111"/>
      <c r="N17" s="112"/>
      <c r="O17" s="110"/>
      <c r="P17" s="111"/>
      <c r="Q17" s="112"/>
      <c r="R17" s="122"/>
      <c r="S17" s="123"/>
      <c r="T17" s="124"/>
      <c r="U17" s="100"/>
      <c r="V17" s="97"/>
      <c r="W17" s="100"/>
      <c r="X17" s="97"/>
      <c r="Y17" s="97"/>
      <c r="Z17" s="97"/>
      <c r="AA17" s="97"/>
      <c r="AB17" s="97"/>
      <c r="AC17" s="126"/>
      <c r="AD17" s="97"/>
      <c r="AE17" s="126"/>
    </row>
    <row r="18" spans="1:32" ht="13.5" customHeight="1" x14ac:dyDescent="0.15">
      <c r="A18" s="97"/>
      <c r="B18" s="97"/>
      <c r="C18" s="101" t="s">
        <v>83</v>
      </c>
      <c r="D18" s="104" t="s">
        <v>84</v>
      </c>
      <c r="E18" s="101" t="s">
        <v>25</v>
      </c>
      <c r="F18" s="7" t="s">
        <v>14</v>
      </c>
      <c r="G18" s="101" t="s">
        <v>81</v>
      </c>
      <c r="H18" s="101" t="s">
        <v>82</v>
      </c>
      <c r="I18" s="101" t="s">
        <v>26</v>
      </c>
      <c r="J18" s="7" t="s">
        <v>16</v>
      </c>
      <c r="K18" s="101" t="s">
        <v>83</v>
      </c>
      <c r="L18" s="104" t="s">
        <v>84</v>
      </c>
      <c r="M18" s="101" t="s">
        <v>25</v>
      </c>
      <c r="N18" s="7" t="s">
        <v>14</v>
      </c>
      <c r="O18" s="101" t="s">
        <v>95</v>
      </c>
      <c r="P18" s="101" t="s">
        <v>94</v>
      </c>
      <c r="Q18" s="7" t="s">
        <v>14</v>
      </c>
      <c r="R18" s="102" t="s">
        <v>90</v>
      </c>
      <c r="S18" s="102" t="s">
        <v>85</v>
      </c>
      <c r="T18" s="7" t="s">
        <v>14</v>
      </c>
      <c r="U18" s="126" t="s">
        <v>17</v>
      </c>
      <c r="V18" s="126" t="s">
        <v>18</v>
      </c>
      <c r="W18" s="2" t="s">
        <v>19</v>
      </c>
      <c r="X18" s="2" t="s">
        <v>21</v>
      </c>
      <c r="Y18" s="126" t="s">
        <v>30</v>
      </c>
      <c r="Z18" s="97"/>
      <c r="AA18" s="97"/>
      <c r="AB18" s="97"/>
      <c r="AC18" s="126"/>
      <c r="AD18" s="2"/>
      <c r="AE18" s="126"/>
    </row>
    <row r="19" spans="1:32" x14ac:dyDescent="0.15">
      <c r="A19" s="97"/>
      <c r="B19" s="97"/>
      <c r="C19" s="102"/>
      <c r="D19" s="105"/>
      <c r="E19" s="102"/>
      <c r="F19" s="7"/>
      <c r="G19" s="102"/>
      <c r="H19" s="102"/>
      <c r="I19" s="102"/>
      <c r="J19" s="7"/>
      <c r="K19" s="102"/>
      <c r="L19" s="105"/>
      <c r="M19" s="102"/>
      <c r="N19" s="7"/>
      <c r="O19" s="102"/>
      <c r="P19" s="102"/>
      <c r="Q19" s="7"/>
      <c r="R19" s="102"/>
      <c r="S19" s="102"/>
      <c r="T19" s="7"/>
      <c r="U19" s="126"/>
      <c r="V19" s="126"/>
      <c r="W19" s="23"/>
      <c r="X19" s="2"/>
      <c r="Y19" s="126"/>
      <c r="Z19" s="97"/>
      <c r="AA19" s="97"/>
      <c r="AB19" s="97"/>
      <c r="AC19" s="126"/>
      <c r="AD19" s="2" t="s">
        <v>22</v>
      </c>
      <c r="AE19" s="126"/>
    </row>
    <row r="20" spans="1:32" x14ac:dyDescent="0.15">
      <c r="A20" s="97"/>
      <c r="B20" s="97"/>
      <c r="C20" s="102"/>
      <c r="D20" s="105"/>
      <c r="E20" s="102"/>
      <c r="F20" s="7"/>
      <c r="G20" s="102"/>
      <c r="H20" s="102"/>
      <c r="I20" s="102"/>
      <c r="J20" s="7"/>
      <c r="K20" s="102"/>
      <c r="L20" s="105"/>
      <c r="M20" s="102"/>
      <c r="N20" s="7"/>
      <c r="O20" s="102"/>
      <c r="P20" s="102"/>
      <c r="Q20" s="7"/>
      <c r="R20" s="102"/>
      <c r="S20" s="102"/>
      <c r="T20" s="7"/>
      <c r="U20" s="126"/>
      <c r="V20" s="126"/>
      <c r="W20" s="23" t="s">
        <v>28</v>
      </c>
      <c r="X20" s="2"/>
      <c r="Y20" s="126"/>
      <c r="Z20" s="97"/>
      <c r="AA20" s="97"/>
      <c r="AB20" s="97"/>
      <c r="AC20" s="126"/>
      <c r="AD20" s="2"/>
      <c r="AE20" s="126"/>
    </row>
    <row r="21" spans="1:32" x14ac:dyDescent="0.15">
      <c r="A21" s="97"/>
      <c r="B21" s="97"/>
      <c r="C21" s="102"/>
      <c r="D21" s="105"/>
      <c r="E21" s="102"/>
      <c r="F21" s="7"/>
      <c r="G21" s="102"/>
      <c r="H21" s="102"/>
      <c r="I21" s="102"/>
      <c r="J21" s="7"/>
      <c r="K21" s="102"/>
      <c r="L21" s="105"/>
      <c r="M21" s="102"/>
      <c r="N21" s="7"/>
      <c r="O21" s="102"/>
      <c r="P21" s="102"/>
      <c r="Q21" s="7"/>
      <c r="R21" s="102"/>
      <c r="S21" s="102"/>
      <c r="T21" s="7"/>
      <c r="U21" s="126"/>
      <c r="V21" s="126"/>
      <c r="W21" s="10"/>
      <c r="X21" s="2"/>
      <c r="Y21" s="126"/>
      <c r="Z21" s="97"/>
      <c r="AA21" s="97"/>
      <c r="AB21" s="97"/>
      <c r="AC21" s="126"/>
      <c r="AD21" s="2"/>
      <c r="AE21" s="126"/>
      <c r="AF21" s="20"/>
    </row>
    <row r="22" spans="1:32" x14ac:dyDescent="0.15">
      <c r="A22" s="97"/>
      <c r="B22" s="97"/>
      <c r="C22" s="102"/>
      <c r="D22" s="105"/>
      <c r="E22" s="102"/>
      <c r="F22" s="7" t="s">
        <v>15</v>
      </c>
      <c r="G22" s="102"/>
      <c r="H22" s="102"/>
      <c r="I22" s="102"/>
      <c r="J22" s="7" t="s">
        <v>15</v>
      </c>
      <c r="K22" s="102"/>
      <c r="L22" s="105"/>
      <c r="M22" s="102"/>
      <c r="N22" s="7" t="s">
        <v>15</v>
      </c>
      <c r="O22" s="102"/>
      <c r="P22" s="102"/>
      <c r="Q22" s="7" t="s">
        <v>15</v>
      </c>
      <c r="R22" s="102"/>
      <c r="S22" s="102"/>
      <c r="T22" s="7" t="s">
        <v>15</v>
      </c>
      <c r="U22" s="126"/>
      <c r="V22" s="126"/>
      <c r="W22" s="23" t="s">
        <v>27</v>
      </c>
      <c r="X22" s="2" t="s">
        <v>15</v>
      </c>
      <c r="Y22" s="126"/>
      <c r="Z22" s="97"/>
      <c r="AA22" s="97"/>
      <c r="AB22" s="97"/>
      <c r="AC22" s="126"/>
      <c r="AD22" s="2" t="s">
        <v>23</v>
      </c>
      <c r="AE22" s="126"/>
      <c r="AF22" s="20"/>
    </row>
    <row r="23" spans="1:32" x14ac:dyDescent="0.15">
      <c r="A23" s="97"/>
      <c r="B23" s="97"/>
      <c r="C23" s="102"/>
      <c r="D23" s="105"/>
      <c r="E23" s="102"/>
      <c r="F23" s="8"/>
      <c r="G23" s="102"/>
      <c r="H23" s="102"/>
      <c r="I23" s="102"/>
      <c r="J23" s="8"/>
      <c r="K23" s="102"/>
      <c r="L23" s="105"/>
      <c r="M23" s="102"/>
      <c r="N23" s="8"/>
      <c r="O23" s="102"/>
      <c r="P23" s="102"/>
      <c r="Q23" s="8"/>
      <c r="R23" s="102"/>
      <c r="S23" s="102"/>
      <c r="T23" s="8"/>
      <c r="U23" s="126"/>
      <c r="V23" s="126"/>
      <c r="W23" s="10"/>
      <c r="X23" s="1"/>
      <c r="Y23" s="126"/>
      <c r="Z23" s="97"/>
      <c r="AA23" s="97"/>
      <c r="AB23" s="97"/>
      <c r="AC23" s="126"/>
      <c r="AD23" s="2"/>
      <c r="AE23" s="126"/>
    </row>
    <row r="24" spans="1:32" ht="36.75" thickBot="1" x14ac:dyDescent="0.2">
      <c r="A24" s="97"/>
      <c r="B24" s="97"/>
      <c r="C24" s="103"/>
      <c r="D24" s="106"/>
      <c r="E24" s="103"/>
      <c r="F24" s="9"/>
      <c r="G24" s="103"/>
      <c r="H24" s="103"/>
      <c r="I24" s="103"/>
      <c r="J24" s="9"/>
      <c r="K24" s="103"/>
      <c r="L24" s="106"/>
      <c r="M24" s="103"/>
      <c r="N24" s="9"/>
      <c r="O24" s="103"/>
      <c r="P24" s="103"/>
      <c r="Q24" s="9"/>
      <c r="R24" s="103"/>
      <c r="S24" s="103"/>
      <c r="T24" s="9"/>
      <c r="U24" s="126"/>
      <c r="V24" s="126"/>
      <c r="W24" s="1"/>
      <c r="X24" s="1"/>
      <c r="Y24" s="126"/>
      <c r="Z24" s="97"/>
      <c r="AA24" s="97"/>
      <c r="AB24" s="97"/>
      <c r="AC24" s="126"/>
      <c r="AD24" s="2" t="s">
        <v>24</v>
      </c>
      <c r="AE24" s="126"/>
    </row>
    <row r="25" spans="1:32" ht="14.25" thickBot="1" x14ac:dyDescent="0.2">
      <c r="A25" s="98"/>
      <c r="B25" s="98"/>
      <c r="C25" s="3">
        <v>40</v>
      </c>
      <c r="D25" s="4">
        <v>20</v>
      </c>
      <c r="E25" s="3">
        <v>0</v>
      </c>
      <c r="F25" s="3" t="s">
        <v>20</v>
      </c>
      <c r="G25" s="3">
        <v>10</v>
      </c>
      <c r="H25" s="3">
        <v>5</v>
      </c>
      <c r="I25" s="3">
        <v>0</v>
      </c>
      <c r="J25" s="3" t="s">
        <v>20</v>
      </c>
      <c r="K25" s="3">
        <v>40</v>
      </c>
      <c r="L25" s="3">
        <v>20</v>
      </c>
      <c r="M25" s="3">
        <v>0</v>
      </c>
      <c r="N25" s="3" t="s">
        <v>20</v>
      </c>
      <c r="O25" s="3">
        <v>10</v>
      </c>
      <c r="P25" s="3">
        <v>0</v>
      </c>
      <c r="Q25" s="3" t="s">
        <v>20</v>
      </c>
      <c r="R25" s="69">
        <v>10</v>
      </c>
      <c r="S25" s="69">
        <v>0</v>
      </c>
      <c r="T25" s="3" t="s">
        <v>86</v>
      </c>
      <c r="U25" s="21" t="s">
        <v>87</v>
      </c>
      <c r="V25" s="21" t="s">
        <v>88</v>
      </c>
      <c r="W25" s="21">
        <v>100</v>
      </c>
      <c r="X25" s="21" t="s">
        <v>89</v>
      </c>
      <c r="Y25" s="3"/>
      <c r="Z25" s="3"/>
      <c r="AA25" s="3"/>
      <c r="AB25" s="3"/>
      <c r="AC25" s="3"/>
      <c r="AD25" s="3"/>
      <c r="AE25" s="3"/>
    </row>
    <row r="26" spans="1:32" ht="27.75" customHeight="1" thickTop="1" thickBot="1" x14ac:dyDescent="0.2">
      <c r="A26" s="16">
        <v>1</v>
      </c>
      <c r="B26" s="57" t="str">
        <f>'様式 (入力)'!B13</f>
        <v>㈲Ｃ</v>
      </c>
      <c r="C26" s="55">
        <f>'様式 (入力)'!C13</f>
        <v>40</v>
      </c>
      <c r="D26" s="55">
        <f>'様式 (入力)'!D13</f>
        <v>0</v>
      </c>
      <c r="E26" s="55">
        <f>'様式 (入力)'!E13</f>
        <v>0</v>
      </c>
      <c r="F26" s="55">
        <f>'様式 (入力)'!F13</f>
        <v>40</v>
      </c>
      <c r="G26" s="55">
        <f>'様式 (入力)'!G13</f>
        <v>10</v>
      </c>
      <c r="H26" s="55">
        <f>'様式 (入力)'!H13</f>
        <v>0</v>
      </c>
      <c r="I26" s="55">
        <f>'様式 (入力)'!I13</f>
        <v>0</v>
      </c>
      <c r="J26" s="55">
        <f>'様式 (入力)'!J13</f>
        <v>10</v>
      </c>
      <c r="K26" s="55">
        <f>'様式 (入力)'!K13</f>
        <v>40</v>
      </c>
      <c r="L26" s="55">
        <f>'様式 (入力)'!L13</f>
        <v>0</v>
      </c>
      <c r="M26" s="55">
        <f>'様式 (入力)'!M13</f>
        <v>0</v>
      </c>
      <c r="N26" s="55">
        <f>'様式 (入力)'!N13</f>
        <v>40</v>
      </c>
      <c r="O26" s="55">
        <f>'様式 (入力)'!O13</f>
        <v>0</v>
      </c>
      <c r="P26" s="55">
        <f>'様式 (入力)'!P13</f>
        <v>0</v>
      </c>
      <c r="Q26" s="55">
        <f>'様式 (入力)'!Q13</f>
        <v>0</v>
      </c>
      <c r="R26" s="55">
        <f>'様式 (入力)'!R13</f>
        <v>10</v>
      </c>
      <c r="S26" s="55">
        <f>'様式 (入力)'!S13</f>
        <v>0</v>
      </c>
      <c r="T26" s="55">
        <f>'様式 (入力)'!T13</f>
        <v>10</v>
      </c>
      <c r="U26" s="55">
        <f>'様式 (入力)'!U13</f>
        <v>100</v>
      </c>
      <c r="V26" s="55">
        <f>'様式 (入力)'!V13</f>
        <v>10</v>
      </c>
      <c r="W26" s="55">
        <f>'様式 (入力)'!W13</f>
        <v>100</v>
      </c>
      <c r="X26" s="55">
        <f>'様式 (入力)'!X13</f>
        <v>110</v>
      </c>
      <c r="Y26" s="56">
        <f>'様式 (入力)'!Y13</f>
        <v>32000</v>
      </c>
      <c r="Z26" s="55" t="str">
        <f>'様式 (入力)'!Z13</f>
        <v>OK</v>
      </c>
      <c r="AA26" s="55" t="str">
        <f>'様式 (入力)'!AA13</f>
        <v>OK</v>
      </c>
      <c r="AB26" s="55" t="str">
        <f>'様式 (入力)'!AB13</f>
        <v>OK</v>
      </c>
      <c r="AC26" s="79">
        <f>'様式 (入力)'!AC13</f>
        <v>32</v>
      </c>
      <c r="AD26" s="75">
        <f>'様式 (入力)'!AD13</f>
        <v>3.4375</v>
      </c>
      <c r="AE26" s="54" t="str">
        <f>'様式 (入力)'!AE13</f>
        <v>1.落札</v>
      </c>
      <c r="AF26" s="70" t="str">
        <f>AE26</f>
        <v>1.落札</v>
      </c>
    </row>
    <row r="27" spans="1:32" ht="27.75" customHeight="1" thickBot="1" x14ac:dyDescent="0.2">
      <c r="A27" s="16">
        <v>2</v>
      </c>
      <c r="B27" s="57" t="str">
        <f>'様式 (入力)'!B14</f>
        <v>㈱Ｄ</v>
      </c>
      <c r="C27" s="55">
        <f>'様式 (入力)'!C14</f>
        <v>0</v>
      </c>
      <c r="D27" s="55">
        <f>'様式 (入力)'!D14</f>
        <v>0</v>
      </c>
      <c r="E27" s="55">
        <f>'様式 (入力)'!E14</f>
        <v>0</v>
      </c>
      <c r="F27" s="55">
        <f>'様式 (入力)'!F14</f>
        <v>0</v>
      </c>
      <c r="G27" s="55">
        <f>'様式 (入力)'!G14</f>
        <v>10</v>
      </c>
      <c r="H27" s="55">
        <f>'様式 (入力)'!H14</f>
        <v>0</v>
      </c>
      <c r="I27" s="55">
        <f>'様式 (入力)'!I14</f>
        <v>0</v>
      </c>
      <c r="J27" s="55">
        <f>'様式 (入力)'!J14</f>
        <v>10</v>
      </c>
      <c r="K27" s="55">
        <f>'様式 (入力)'!K14</f>
        <v>0</v>
      </c>
      <c r="L27" s="55">
        <f>'様式 (入力)'!L14</f>
        <v>20</v>
      </c>
      <c r="M27" s="55">
        <f>'様式 (入力)'!M14</f>
        <v>0</v>
      </c>
      <c r="N27" s="55">
        <f>'様式 (入力)'!N14</f>
        <v>20</v>
      </c>
      <c r="O27" s="55">
        <f>'様式 (入力)'!O14</f>
        <v>10</v>
      </c>
      <c r="P27" s="55">
        <f>'様式 (入力)'!P14</f>
        <v>0</v>
      </c>
      <c r="Q27" s="55">
        <f>'様式 (入力)'!Q14</f>
        <v>10</v>
      </c>
      <c r="R27" s="55">
        <f>'様式 (入力)'!R14</f>
        <v>0</v>
      </c>
      <c r="S27" s="55">
        <f>'様式 (入力)'!S14</f>
        <v>0</v>
      </c>
      <c r="T27" s="55">
        <f>'様式 (入力)'!T14</f>
        <v>0</v>
      </c>
      <c r="U27" s="55">
        <f>'様式 (入力)'!U14</f>
        <v>40</v>
      </c>
      <c r="V27" s="55">
        <f>'様式 (入力)'!V14</f>
        <v>4</v>
      </c>
      <c r="W27" s="55">
        <f>'様式 (入力)'!W14</f>
        <v>100</v>
      </c>
      <c r="X27" s="55">
        <f>'様式 (入力)'!X14</f>
        <v>104</v>
      </c>
      <c r="Y27" s="56">
        <f>'様式 (入力)'!Y14</f>
        <v>32000</v>
      </c>
      <c r="Z27" s="55" t="str">
        <f>'様式 (入力)'!Z14</f>
        <v>OK</v>
      </c>
      <c r="AA27" s="55" t="str">
        <f>'様式 (入力)'!AA14</f>
        <v>OK</v>
      </c>
      <c r="AB27" s="55" t="str">
        <f>'様式 (入力)'!AB14</f>
        <v>OK</v>
      </c>
      <c r="AC27" s="79">
        <f>'様式 (入力)'!AC14</f>
        <v>32</v>
      </c>
      <c r="AD27" s="75">
        <f>'様式 (入力)'!AD14</f>
        <v>3.25</v>
      </c>
      <c r="AE27" s="67" t="str">
        <f>'様式 (入力)'!AE14</f>
        <v>3.白</v>
      </c>
      <c r="AF27" s="70" t="str">
        <f t="shared" ref="AF27:AF35" si="0">AE27</f>
        <v>3.白</v>
      </c>
    </row>
    <row r="28" spans="1:32" ht="27.75" customHeight="1" thickBot="1" x14ac:dyDescent="0.2">
      <c r="A28" s="16">
        <v>3</v>
      </c>
      <c r="B28" s="57" t="str">
        <f>'様式 (入力)'!B15</f>
        <v>㈱Ｆ</v>
      </c>
      <c r="C28" s="55">
        <f>'様式 (入力)'!C15</f>
        <v>40</v>
      </c>
      <c r="D28" s="55">
        <f>'様式 (入力)'!D15</f>
        <v>0</v>
      </c>
      <c r="E28" s="55">
        <f>'様式 (入力)'!E15</f>
        <v>0</v>
      </c>
      <c r="F28" s="55">
        <f>'様式 (入力)'!F15</f>
        <v>40</v>
      </c>
      <c r="G28" s="55">
        <f>'様式 (入力)'!G15</f>
        <v>0</v>
      </c>
      <c r="H28" s="55">
        <f>'様式 (入力)'!H15</f>
        <v>0</v>
      </c>
      <c r="I28" s="55">
        <f>'様式 (入力)'!I15</f>
        <v>0</v>
      </c>
      <c r="J28" s="55">
        <f>'様式 (入力)'!J15</f>
        <v>0</v>
      </c>
      <c r="K28" s="55">
        <f>'様式 (入力)'!K15</f>
        <v>40</v>
      </c>
      <c r="L28" s="55">
        <f>'様式 (入力)'!L15</f>
        <v>0</v>
      </c>
      <c r="M28" s="55">
        <f>'様式 (入力)'!M15</f>
        <v>0</v>
      </c>
      <c r="N28" s="55">
        <f>'様式 (入力)'!N15</f>
        <v>40</v>
      </c>
      <c r="O28" s="55">
        <f>'様式 (入力)'!O15</f>
        <v>10</v>
      </c>
      <c r="P28" s="55">
        <f>'様式 (入力)'!P15</f>
        <v>0</v>
      </c>
      <c r="Q28" s="55">
        <f>'様式 (入力)'!Q15</f>
        <v>10</v>
      </c>
      <c r="R28" s="55">
        <f>'様式 (入力)'!R15</f>
        <v>0</v>
      </c>
      <c r="S28" s="55">
        <f>'様式 (入力)'!S15</f>
        <v>0</v>
      </c>
      <c r="T28" s="55">
        <f>'様式 (入力)'!T15</f>
        <v>0</v>
      </c>
      <c r="U28" s="55">
        <f>'様式 (入力)'!U15</f>
        <v>90</v>
      </c>
      <c r="V28" s="55">
        <f>'様式 (入力)'!V15</f>
        <v>9</v>
      </c>
      <c r="W28" s="55">
        <f>'様式 (入力)'!W15</f>
        <v>100</v>
      </c>
      <c r="X28" s="55">
        <f>'様式 (入力)'!X15</f>
        <v>109</v>
      </c>
      <c r="Y28" s="56">
        <f>'様式 (入力)'!Y15</f>
        <v>34000</v>
      </c>
      <c r="Z28" s="55" t="str">
        <f>'様式 (入力)'!Z15</f>
        <v>OK</v>
      </c>
      <c r="AA28" s="55" t="str">
        <f>'様式 (入力)'!AA15</f>
        <v>OK</v>
      </c>
      <c r="AB28" s="55" t="str">
        <f>'様式 (入力)'!AB15</f>
        <v>OK</v>
      </c>
      <c r="AC28" s="79">
        <f>'様式 (入力)'!AC15</f>
        <v>34</v>
      </c>
      <c r="AD28" s="75">
        <f>'様式 (入力)'!AD15</f>
        <v>3.2058</v>
      </c>
      <c r="AE28" s="67" t="str">
        <f>'様式 (入力)'!AE15</f>
        <v>3.白</v>
      </c>
      <c r="AF28" s="70" t="str">
        <f t="shared" si="0"/>
        <v>3.白</v>
      </c>
    </row>
    <row r="29" spans="1:32" ht="27.75" customHeight="1" thickBot="1" x14ac:dyDescent="0.2">
      <c r="A29" s="16">
        <v>4</v>
      </c>
      <c r="B29" s="57" t="str">
        <f>'様式 (入力)'!B16</f>
        <v>㈱Ｊ</v>
      </c>
      <c r="C29" s="55">
        <f>'様式 (入力)'!C16</f>
        <v>0</v>
      </c>
      <c r="D29" s="55">
        <f>'様式 (入力)'!D16</f>
        <v>0</v>
      </c>
      <c r="E29" s="55">
        <f>'様式 (入力)'!E16</f>
        <v>0</v>
      </c>
      <c r="F29" s="55">
        <f>'様式 (入力)'!F16</f>
        <v>0</v>
      </c>
      <c r="G29" s="55">
        <f>'様式 (入力)'!G16</f>
        <v>0</v>
      </c>
      <c r="H29" s="55">
        <f>'様式 (入力)'!H16</f>
        <v>0</v>
      </c>
      <c r="I29" s="55">
        <f>'様式 (入力)'!I16</f>
        <v>0</v>
      </c>
      <c r="J29" s="55">
        <f>'様式 (入力)'!J16</f>
        <v>0</v>
      </c>
      <c r="K29" s="55">
        <f>'様式 (入力)'!K16</f>
        <v>0</v>
      </c>
      <c r="L29" s="55">
        <f>'様式 (入力)'!L16</f>
        <v>0</v>
      </c>
      <c r="M29" s="55">
        <f>'様式 (入力)'!M16</f>
        <v>0</v>
      </c>
      <c r="N29" s="55">
        <f>'様式 (入力)'!N16</f>
        <v>0</v>
      </c>
      <c r="O29" s="55">
        <f>'様式 (入力)'!O16</f>
        <v>0</v>
      </c>
      <c r="P29" s="55">
        <f>'様式 (入力)'!P16</f>
        <v>0</v>
      </c>
      <c r="Q29" s="55">
        <f>'様式 (入力)'!Q16</f>
        <v>0</v>
      </c>
      <c r="R29" s="55">
        <f>'様式 (入力)'!R16</f>
        <v>0</v>
      </c>
      <c r="S29" s="55">
        <f>'様式 (入力)'!S16</f>
        <v>0</v>
      </c>
      <c r="T29" s="55">
        <f>'様式 (入力)'!T16</f>
        <v>0</v>
      </c>
      <c r="U29" s="55">
        <f>'様式 (入力)'!U16</f>
        <v>0</v>
      </c>
      <c r="V29" s="55">
        <f>'様式 (入力)'!V16</f>
        <v>0</v>
      </c>
      <c r="W29" s="55">
        <f>'様式 (入力)'!W16</f>
        <v>100</v>
      </c>
      <c r="X29" s="55">
        <f>'様式 (入力)'!X16</f>
        <v>100</v>
      </c>
      <c r="Y29" s="56">
        <f>'様式 (入力)'!Y16</f>
        <v>32000</v>
      </c>
      <c r="Z29" s="55" t="str">
        <f>'様式 (入力)'!Z16</f>
        <v>OK</v>
      </c>
      <c r="AA29" s="55" t="str">
        <f>'様式 (入力)'!AA16</f>
        <v>OK</v>
      </c>
      <c r="AB29" s="55" t="str">
        <f>'様式 (入力)'!AB16</f>
        <v>OK</v>
      </c>
      <c r="AC29" s="79">
        <f>'様式 (入力)'!AC16</f>
        <v>32</v>
      </c>
      <c r="AD29" s="75">
        <f>'様式 (入力)'!AD16</f>
        <v>3.125</v>
      </c>
      <c r="AE29" s="67" t="str">
        <f>'様式 (入力)'!AE16</f>
        <v>3.白</v>
      </c>
      <c r="AF29" s="70" t="str">
        <f t="shared" si="0"/>
        <v>3.白</v>
      </c>
    </row>
    <row r="30" spans="1:32" ht="27.75" customHeight="1" thickBot="1" x14ac:dyDescent="0.2">
      <c r="A30" s="16">
        <v>5</v>
      </c>
      <c r="B30" s="57" t="str">
        <f>'様式 (入力)'!B17</f>
        <v>㈱Ｈ</v>
      </c>
      <c r="C30" s="55">
        <f>'様式 (入力)'!C17</f>
        <v>0</v>
      </c>
      <c r="D30" s="55">
        <f>'様式 (入力)'!D17</f>
        <v>20</v>
      </c>
      <c r="E30" s="55">
        <f>'様式 (入力)'!E17</f>
        <v>0</v>
      </c>
      <c r="F30" s="55">
        <f>'様式 (入力)'!F17</f>
        <v>20</v>
      </c>
      <c r="G30" s="55">
        <f>'様式 (入力)'!G17</f>
        <v>0</v>
      </c>
      <c r="H30" s="55">
        <f>'様式 (入力)'!H17</f>
        <v>5</v>
      </c>
      <c r="I30" s="55">
        <f>'様式 (入力)'!I17</f>
        <v>0</v>
      </c>
      <c r="J30" s="55">
        <f>'様式 (入力)'!J17</f>
        <v>5</v>
      </c>
      <c r="K30" s="55">
        <f>'様式 (入力)'!K17</f>
        <v>0</v>
      </c>
      <c r="L30" s="55">
        <f>'様式 (入力)'!L17</f>
        <v>20</v>
      </c>
      <c r="M30" s="55">
        <f>'様式 (入力)'!M17</f>
        <v>0</v>
      </c>
      <c r="N30" s="55">
        <f>'様式 (入力)'!N17</f>
        <v>20</v>
      </c>
      <c r="O30" s="55">
        <f>'様式 (入力)'!O17</f>
        <v>10</v>
      </c>
      <c r="P30" s="55">
        <f>'様式 (入力)'!P17</f>
        <v>0</v>
      </c>
      <c r="Q30" s="55">
        <f>'様式 (入力)'!Q17</f>
        <v>10</v>
      </c>
      <c r="R30" s="55">
        <f>'様式 (入力)'!R17</f>
        <v>0</v>
      </c>
      <c r="S30" s="55">
        <f>'様式 (入力)'!S17</f>
        <v>0</v>
      </c>
      <c r="T30" s="55">
        <f>'様式 (入力)'!T17</f>
        <v>0</v>
      </c>
      <c r="U30" s="55">
        <f>'様式 (入力)'!U17</f>
        <v>55</v>
      </c>
      <c r="V30" s="55">
        <f>'様式 (入力)'!V17</f>
        <v>5.5</v>
      </c>
      <c r="W30" s="55">
        <f>'様式 (入力)'!W17</f>
        <v>100</v>
      </c>
      <c r="X30" s="55">
        <f>'様式 (入力)'!X17</f>
        <v>105.5</v>
      </c>
      <c r="Y30" s="56">
        <f>'様式 (入力)'!Y17</f>
        <v>35000</v>
      </c>
      <c r="Z30" s="55" t="str">
        <f>'様式 (入力)'!Z17</f>
        <v>OK</v>
      </c>
      <c r="AA30" s="55" t="str">
        <f>'様式 (入力)'!AA17</f>
        <v>OK</v>
      </c>
      <c r="AB30" s="55" t="str">
        <f>'様式 (入力)'!AB17</f>
        <v>OK</v>
      </c>
      <c r="AC30" s="79">
        <f>'様式 (入力)'!AC17</f>
        <v>35</v>
      </c>
      <c r="AD30" s="75">
        <f>'様式 (入力)'!AD17</f>
        <v>3.0142000000000002</v>
      </c>
      <c r="AE30" s="67" t="str">
        <f>'様式 (入力)'!AE17</f>
        <v>3.白</v>
      </c>
      <c r="AF30" s="70" t="str">
        <f t="shared" si="0"/>
        <v>3.白</v>
      </c>
    </row>
    <row r="31" spans="1:32" ht="27.75" customHeight="1" thickBot="1" x14ac:dyDescent="0.2">
      <c r="A31" s="16">
        <v>6</v>
      </c>
      <c r="B31" s="57" t="str">
        <f>'様式 (入力)'!B18</f>
        <v>㈲Ａ</v>
      </c>
      <c r="C31" s="55">
        <f>'様式 (入力)'!C18</f>
        <v>40</v>
      </c>
      <c r="D31" s="55">
        <f>'様式 (入力)'!D18</f>
        <v>0</v>
      </c>
      <c r="E31" s="55">
        <f>'様式 (入力)'!E18</f>
        <v>0</v>
      </c>
      <c r="F31" s="55">
        <f>'様式 (入力)'!F18</f>
        <v>40</v>
      </c>
      <c r="G31" s="55">
        <f>'様式 (入力)'!G18</f>
        <v>10</v>
      </c>
      <c r="H31" s="55">
        <f>'様式 (入力)'!H18</f>
        <v>0</v>
      </c>
      <c r="I31" s="55">
        <f>'様式 (入力)'!I18</f>
        <v>0</v>
      </c>
      <c r="J31" s="55">
        <f>'様式 (入力)'!J18</f>
        <v>10</v>
      </c>
      <c r="K31" s="55">
        <f>'様式 (入力)'!K18</f>
        <v>40</v>
      </c>
      <c r="L31" s="55">
        <f>'様式 (入力)'!L18</f>
        <v>0</v>
      </c>
      <c r="M31" s="55">
        <f>'様式 (入力)'!M18</f>
        <v>0</v>
      </c>
      <c r="N31" s="55">
        <f>'様式 (入力)'!N18</f>
        <v>40</v>
      </c>
      <c r="O31" s="55">
        <f>'様式 (入力)'!O18</f>
        <v>10</v>
      </c>
      <c r="P31" s="55">
        <f>'様式 (入力)'!P18</f>
        <v>0</v>
      </c>
      <c r="Q31" s="55">
        <f>'様式 (入力)'!Q18</f>
        <v>10</v>
      </c>
      <c r="R31" s="55">
        <f>'様式 (入力)'!R18</f>
        <v>10</v>
      </c>
      <c r="S31" s="55">
        <f>'様式 (入力)'!S18</f>
        <v>0</v>
      </c>
      <c r="T31" s="55">
        <f>'様式 (入力)'!T18</f>
        <v>10</v>
      </c>
      <c r="U31" s="55">
        <f>'様式 (入力)'!U18</f>
        <v>110</v>
      </c>
      <c r="V31" s="55">
        <f>'様式 (入力)'!V18</f>
        <v>11</v>
      </c>
      <c r="W31" s="55">
        <f>'様式 (入力)'!W18</f>
        <v>100</v>
      </c>
      <c r="X31" s="55">
        <f>'様式 (入力)'!X18</f>
        <v>111</v>
      </c>
      <c r="Y31" s="56">
        <f>'様式 (入力)'!Y18</f>
        <v>37600</v>
      </c>
      <c r="Z31" s="55" t="str">
        <f>'様式 (入力)'!Z18</f>
        <v>OK</v>
      </c>
      <c r="AA31" s="55" t="str">
        <f>'様式 (入力)'!AA18</f>
        <v>OK</v>
      </c>
      <c r="AB31" s="55" t="str">
        <f>'様式 (入力)'!AB18</f>
        <v>OK</v>
      </c>
      <c r="AC31" s="79">
        <f>'様式 (入力)'!AC18</f>
        <v>37.6</v>
      </c>
      <c r="AD31" s="75">
        <f>'様式 (入力)'!AD18</f>
        <v>2.9521000000000002</v>
      </c>
      <c r="AE31" s="67" t="str">
        <f>'様式 (入力)'!AE18</f>
        <v>3.白</v>
      </c>
      <c r="AF31" s="70" t="str">
        <f t="shared" si="0"/>
        <v>3.白</v>
      </c>
    </row>
    <row r="32" spans="1:32" ht="27.75" customHeight="1" thickBot="1" x14ac:dyDescent="0.2">
      <c r="A32" s="16">
        <v>7</v>
      </c>
      <c r="B32" s="57" t="str">
        <f>'様式 (入力)'!B19</f>
        <v>㈲Ｇ</v>
      </c>
      <c r="C32" s="55">
        <f>'様式 (入力)'!C19</f>
        <v>0</v>
      </c>
      <c r="D32" s="55">
        <f>'様式 (入力)'!D19</f>
        <v>20</v>
      </c>
      <c r="E32" s="55">
        <f>'様式 (入力)'!E19</f>
        <v>0</v>
      </c>
      <c r="F32" s="55">
        <f>'様式 (入力)'!F19</f>
        <v>20</v>
      </c>
      <c r="G32" s="55">
        <f>'様式 (入力)'!G19</f>
        <v>0</v>
      </c>
      <c r="H32" s="55">
        <f>'様式 (入力)'!H19</f>
        <v>5</v>
      </c>
      <c r="I32" s="55">
        <f>'様式 (入力)'!I19</f>
        <v>0</v>
      </c>
      <c r="J32" s="55">
        <f>'様式 (入力)'!J19</f>
        <v>5</v>
      </c>
      <c r="K32" s="55">
        <f>'様式 (入力)'!K19</f>
        <v>40</v>
      </c>
      <c r="L32" s="55">
        <f>'様式 (入力)'!L19</f>
        <v>0</v>
      </c>
      <c r="M32" s="55">
        <f>'様式 (入力)'!M19</f>
        <v>0</v>
      </c>
      <c r="N32" s="55">
        <f>'様式 (入力)'!N19</f>
        <v>40</v>
      </c>
      <c r="O32" s="55">
        <f>'様式 (入力)'!O19</f>
        <v>0</v>
      </c>
      <c r="P32" s="55">
        <f>'様式 (入力)'!P19</f>
        <v>0</v>
      </c>
      <c r="Q32" s="55">
        <f>'様式 (入力)'!Q19</f>
        <v>0</v>
      </c>
      <c r="R32" s="55">
        <f>'様式 (入力)'!R19</f>
        <v>0</v>
      </c>
      <c r="S32" s="55">
        <f>'様式 (入力)'!S19</f>
        <v>0</v>
      </c>
      <c r="T32" s="55">
        <f>'様式 (入力)'!T19</f>
        <v>0</v>
      </c>
      <c r="U32" s="55">
        <f>'様式 (入力)'!U19</f>
        <v>65</v>
      </c>
      <c r="V32" s="55">
        <f>'様式 (入力)'!V19</f>
        <v>6.5</v>
      </c>
      <c r="W32" s="55">
        <f>'様式 (入力)'!W19</f>
        <v>100</v>
      </c>
      <c r="X32" s="55">
        <f>'様式 (入力)'!X19</f>
        <v>106.5</v>
      </c>
      <c r="Y32" s="56">
        <f>'様式 (入力)'!Y19</f>
        <v>38000</v>
      </c>
      <c r="Z32" s="55" t="str">
        <f>'様式 (入力)'!Z19</f>
        <v>再</v>
      </c>
      <c r="AA32" s="55" t="str">
        <f>'様式 (入力)'!AA19</f>
        <v>OK</v>
      </c>
      <c r="AB32" s="55" t="str">
        <f>'様式 (入力)'!AB19</f>
        <v>✖</v>
      </c>
      <c r="AC32" s="79">
        <f>'様式 (入力)'!AC19</f>
        <v>38</v>
      </c>
      <c r="AD32" s="75">
        <f>'様式 (入力)'!AD19</f>
        <v>2.8026</v>
      </c>
      <c r="AE32" s="67" t="str">
        <f>'様式 (入力)'!AE19</f>
        <v>3.白</v>
      </c>
      <c r="AF32" s="70" t="str">
        <f t="shared" si="0"/>
        <v>3.白</v>
      </c>
    </row>
    <row r="33" spans="1:32" ht="27.75" customHeight="1" thickBot="1" x14ac:dyDescent="0.2">
      <c r="A33" s="16">
        <v>8</v>
      </c>
      <c r="B33" s="57" t="str">
        <f>'様式 (入力)'!B20</f>
        <v>㈲Ｅ</v>
      </c>
      <c r="C33" s="55">
        <f>'様式 (入力)'!C20</f>
        <v>0</v>
      </c>
      <c r="D33" s="55">
        <f>'様式 (入力)'!D20</f>
        <v>20</v>
      </c>
      <c r="E33" s="55">
        <f>'様式 (入力)'!E20</f>
        <v>0</v>
      </c>
      <c r="F33" s="55">
        <f>'様式 (入力)'!F20</f>
        <v>20</v>
      </c>
      <c r="G33" s="55">
        <f>'様式 (入力)'!G20</f>
        <v>10</v>
      </c>
      <c r="H33" s="55">
        <f>'様式 (入力)'!H20</f>
        <v>0</v>
      </c>
      <c r="I33" s="55">
        <f>'様式 (入力)'!I20</f>
        <v>0</v>
      </c>
      <c r="J33" s="55">
        <f>'様式 (入力)'!J20</f>
        <v>10</v>
      </c>
      <c r="K33" s="55">
        <f>'様式 (入力)'!K20</f>
        <v>0</v>
      </c>
      <c r="L33" s="55">
        <f>'様式 (入力)'!L20</f>
        <v>20</v>
      </c>
      <c r="M33" s="55">
        <f>'様式 (入力)'!M20</f>
        <v>0</v>
      </c>
      <c r="N33" s="55">
        <f>'様式 (入力)'!N20</f>
        <v>20</v>
      </c>
      <c r="O33" s="55">
        <f>'様式 (入力)'!O20</f>
        <v>10</v>
      </c>
      <c r="P33" s="55">
        <f>'様式 (入力)'!P20</f>
        <v>0</v>
      </c>
      <c r="Q33" s="55">
        <f>'様式 (入力)'!Q20</f>
        <v>10</v>
      </c>
      <c r="R33" s="55">
        <f>'様式 (入力)'!R20</f>
        <v>0</v>
      </c>
      <c r="S33" s="55">
        <f>'様式 (入力)'!S20</f>
        <v>0</v>
      </c>
      <c r="T33" s="55">
        <f>'様式 (入力)'!T20</f>
        <v>0</v>
      </c>
      <c r="U33" s="55">
        <f>'様式 (入力)'!U20</f>
        <v>60</v>
      </c>
      <c r="V33" s="55">
        <f>'様式 (入力)'!V20</f>
        <v>6</v>
      </c>
      <c r="W33" s="55">
        <f>'様式 (入力)'!W20</f>
        <v>100</v>
      </c>
      <c r="X33" s="55">
        <f>'様式 (入力)'!X20</f>
        <v>106</v>
      </c>
      <c r="Y33" s="56">
        <f>'様式 (入力)'!Y20</f>
        <v>39000</v>
      </c>
      <c r="Z33" s="55" t="str">
        <f>'様式 (入力)'!Z20</f>
        <v>再</v>
      </c>
      <c r="AA33" s="55" t="str">
        <f>'様式 (入力)'!AA20</f>
        <v>OK</v>
      </c>
      <c r="AB33" s="55" t="str">
        <f>'様式 (入力)'!AB20</f>
        <v>✖</v>
      </c>
      <c r="AC33" s="79">
        <f>'様式 (入力)'!AC20</f>
        <v>39</v>
      </c>
      <c r="AD33" s="75">
        <f>'様式 (入力)'!AD20</f>
        <v>2.7179000000000002</v>
      </c>
      <c r="AE33" s="67" t="str">
        <f>'様式 (入力)'!AE20</f>
        <v>3.白</v>
      </c>
      <c r="AF33" s="70" t="str">
        <f t="shared" si="0"/>
        <v>3.白</v>
      </c>
    </row>
    <row r="34" spans="1:32" ht="27.75" customHeight="1" thickBot="1" x14ac:dyDescent="0.2">
      <c r="A34" s="16">
        <v>9</v>
      </c>
      <c r="B34" s="57" t="str">
        <f>'様式 (入力)'!B21</f>
        <v>㈲Ｉ</v>
      </c>
      <c r="C34" s="55">
        <f>'様式 (入力)'!C21</f>
        <v>0</v>
      </c>
      <c r="D34" s="55">
        <f>'様式 (入力)'!D21</f>
        <v>20</v>
      </c>
      <c r="E34" s="55">
        <f>'様式 (入力)'!E21</f>
        <v>0</v>
      </c>
      <c r="F34" s="55">
        <f>'様式 (入力)'!F21</f>
        <v>20</v>
      </c>
      <c r="G34" s="55">
        <f>'様式 (入力)'!G21</f>
        <v>10</v>
      </c>
      <c r="H34" s="55">
        <f>'様式 (入力)'!H21</f>
        <v>0</v>
      </c>
      <c r="I34" s="55">
        <f>'様式 (入力)'!I21</f>
        <v>0</v>
      </c>
      <c r="J34" s="55">
        <f>'様式 (入力)'!J21</f>
        <v>10</v>
      </c>
      <c r="K34" s="55">
        <f>'様式 (入力)'!K21</f>
        <v>0</v>
      </c>
      <c r="L34" s="55">
        <f>'様式 (入力)'!L21</f>
        <v>0</v>
      </c>
      <c r="M34" s="55">
        <f>'様式 (入力)'!M21</f>
        <v>0</v>
      </c>
      <c r="N34" s="55">
        <f>'様式 (入力)'!N21</f>
        <v>0</v>
      </c>
      <c r="O34" s="55">
        <f>'様式 (入力)'!O21</f>
        <v>10</v>
      </c>
      <c r="P34" s="55">
        <f>'様式 (入力)'!P21</f>
        <v>0</v>
      </c>
      <c r="Q34" s="55">
        <f>'様式 (入力)'!Q21</f>
        <v>10</v>
      </c>
      <c r="R34" s="55">
        <f>'様式 (入力)'!R21</f>
        <v>0</v>
      </c>
      <c r="S34" s="55">
        <f>'様式 (入力)'!S21</f>
        <v>0</v>
      </c>
      <c r="T34" s="55">
        <f>'様式 (入力)'!T21</f>
        <v>0</v>
      </c>
      <c r="U34" s="55">
        <f>'様式 (入力)'!U21</f>
        <v>40</v>
      </c>
      <c r="V34" s="55">
        <f>'様式 (入力)'!V21</f>
        <v>4</v>
      </c>
      <c r="W34" s="55">
        <f>'様式 (入力)'!W21</f>
        <v>100</v>
      </c>
      <c r="X34" s="55">
        <f>'様式 (入力)'!X21</f>
        <v>104</v>
      </c>
      <c r="Y34" s="56">
        <f>'様式 (入力)'!Y21</f>
        <v>31000</v>
      </c>
      <c r="Z34" s="55" t="str">
        <f>'様式 (入力)'!Z21</f>
        <v>OK</v>
      </c>
      <c r="AA34" s="55" t="str">
        <f>'様式 (入力)'!AA21</f>
        <v>失格</v>
      </c>
      <c r="AB34" s="55" t="str">
        <f>'様式 (入力)'!AB21</f>
        <v>✖</v>
      </c>
      <c r="AC34" s="79">
        <f>'様式 (入力)'!AC21</f>
        <v>31</v>
      </c>
      <c r="AD34" s="75">
        <f>'様式 (入力)'!AD21</f>
        <v>3.3548</v>
      </c>
      <c r="AE34" s="54" t="str">
        <f>'様式 (入力)'!AE21</f>
        <v>4.失格</v>
      </c>
      <c r="AF34" s="70" t="str">
        <f t="shared" si="0"/>
        <v>4.失格</v>
      </c>
    </row>
    <row r="35" spans="1:32" ht="27.75" customHeight="1" thickBot="1" x14ac:dyDescent="0.2">
      <c r="A35" s="16">
        <v>10</v>
      </c>
      <c r="B35" s="57" t="str">
        <f>'様式 (入力)'!B22</f>
        <v>㈱Ｂ</v>
      </c>
      <c r="C35" s="55">
        <f>'様式 (入力)'!C22</f>
        <v>0</v>
      </c>
      <c r="D35" s="55">
        <f>'様式 (入力)'!D22</f>
        <v>20</v>
      </c>
      <c r="E35" s="55">
        <f>'様式 (入力)'!E22</f>
        <v>0</v>
      </c>
      <c r="F35" s="55">
        <f>'様式 (入力)'!F22</f>
        <v>20</v>
      </c>
      <c r="G35" s="55">
        <f>'様式 (入力)'!G22</f>
        <v>10</v>
      </c>
      <c r="H35" s="55">
        <f>'様式 (入力)'!H22</f>
        <v>0</v>
      </c>
      <c r="I35" s="55">
        <f>'様式 (入力)'!I22</f>
        <v>0</v>
      </c>
      <c r="J35" s="55">
        <f>'様式 (入力)'!J22</f>
        <v>10</v>
      </c>
      <c r="K35" s="55">
        <f>'様式 (入力)'!K22</f>
        <v>40</v>
      </c>
      <c r="L35" s="55">
        <f>'様式 (入力)'!L22</f>
        <v>0</v>
      </c>
      <c r="M35" s="55">
        <f>'様式 (入力)'!M22</f>
        <v>0</v>
      </c>
      <c r="N35" s="55">
        <f>'様式 (入力)'!N22</f>
        <v>40</v>
      </c>
      <c r="O35" s="55">
        <f>'様式 (入力)'!O22</f>
        <v>0</v>
      </c>
      <c r="P35" s="55">
        <f>'様式 (入力)'!P22</f>
        <v>0</v>
      </c>
      <c r="Q35" s="55">
        <f>'様式 (入力)'!Q22</f>
        <v>0</v>
      </c>
      <c r="R35" s="55">
        <f>'様式 (入力)'!R22</f>
        <v>0</v>
      </c>
      <c r="S35" s="55">
        <f>'様式 (入力)'!S22</f>
        <v>0</v>
      </c>
      <c r="T35" s="55">
        <f>'様式 (入力)'!T22</f>
        <v>0</v>
      </c>
      <c r="U35" s="55">
        <f>'様式 (入力)'!U22</f>
        <v>70</v>
      </c>
      <c r="V35" s="55">
        <f>'様式 (入力)'!V22</f>
        <v>7</v>
      </c>
      <c r="W35" s="55">
        <f>'様式 (入力)'!W22</f>
        <v>100</v>
      </c>
      <c r="X35" s="55">
        <f>'様式 (入力)'!X22</f>
        <v>107</v>
      </c>
      <c r="Y35" s="56" t="str">
        <f>'様式 (入力)'!Y22</f>
        <v>-</v>
      </c>
      <c r="Z35" s="55" t="str">
        <f>'様式 (入力)'!Z22</f>
        <v>再</v>
      </c>
      <c r="AA35" s="55" t="str">
        <f>'様式 (入力)'!AA22</f>
        <v>OK</v>
      </c>
      <c r="AB35" s="55" t="str">
        <f>'様式 (入力)'!AB22</f>
        <v>✖</v>
      </c>
      <c r="AC35" s="79" t="e">
        <f>'様式 (入力)'!AC22</f>
        <v>#VALUE!</v>
      </c>
      <c r="AD35" s="75" t="e">
        <f>'様式 (入力)'!AD22</f>
        <v>#VALUE!</v>
      </c>
      <c r="AE35" s="54" t="str">
        <f>'様式 (入力)'!AE22</f>
        <v>5.辞退</v>
      </c>
      <c r="AF35" s="70" t="str">
        <f t="shared" si="0"/>
        <v>5.辞退</v>
      </c>
    </row>
    <row r="37" spans="1:32" x14ac:dyDescent="0.15">
      <c r="B37" s="29"/>
    </row>
    <row r="38" spans="1:32" x14ac:dyDescent="0.15">
      <c r="B38" s="30"/>
    </row>
    <row r="39" spans="1:32" x14ac:dyDescent="0.15">
      <c r="B39" s="31"/>
    </row>
    <row r="40" spans="1:32" x14ac:dyDescent="0.15">
      <c r="B40" s="29"/>
    </row>
    <row r="41" spans="1:32" x14ac:dyDescent="0.15">
      <c r="B41" s="30"/>
    </row>
    <row r="42" spans="1:32" x14ac:dyDescent="0.15">
      <c r="B42" s="31"/>
    </row>
  </sheetData>
  <dataConsolidate/>
  <mergeCells count="54">
    <mergeCell ref="R18:R24"/>
    <mergeCell ref="S18:S24"/>
    <mergeCell ref="AE14:AE24"/>
    <mergeCell ref="AC16:AC24"/>
    <mergeCell ref="Y14:Y17"/>
    <mergeCell ref="U18:U24"/>
    <mergeCell ref="V18:V24"/>
    <mergeCell ref="Y18:Y24"/>
    <mergeCell ref="Z14:Z24"/>
    <mergeCell ref="AA14:AA24"/>
    <mergeCell ref="AB14:AB24"/>
    <mergeCell ref="AC14:AC15"/>
    <mergeCell ref="AD14:AD17"/>
    <mergeCell ref="C15:J15"/>
    <mergeCell ref="K15:Q15"/>
    <mergeCell ref="V15:V17"/>
    <mergeCell ref="X15:X17"/>
    <mergeCell ref="C16:F17"/>
    <mergeCell ref="G16:J17"/>
    <mergeCell ref="K16:N17"/>
    <mergeCell ref="O16:Q17"/>
    <mergeCell ref="R15:T17"/>
    <mergeCell ref="A14:A25"/>
    <mergeCell ref="B14:B25"/>
    <mergeCell ref="U14:U17"/>
    <mergeCell ref="W14:W17"/>
    <mergeCell ref="C18:C24"/>
    <mergeCell ref="D18:D24"/>
    <mergeCell ref="E18:E24"/>
    <mergeCell ref="G18:G24"/>
    <mergeCell ref="P18:P24"/>
    <mergeCell ref="H18:H24"/>
    <mergeCell ref="I18:I24"/>
    <mergeCell ref="K18:K24"/>
    <mergeCell ref="L18:L24"/>
    <mergeCell ref="M18:M24"/>
    <mergeCell ref="O18:O24"/>
    <mergeCell ref="C14:T14"/>
    <mergeCell ref="C8:H8"/>
    <mergeCell ref="C9:H9"/>
    <mergeCell ref="C10:H10"/>
    <mergeCell ref="C11:H11"/>
    <mergeCell ref="K8:O8"/>
    <mergeCell ref="K11:O11"/>
    <mergeCell ref="K9:O9"/>
    <mergeCell ref="N2:N6"/>
    <mergeCell ref="U3:W3"/>
    <mergeCell ref="AC3:AD3"/>
    <mergeCell ref="AC4:AD4"/>
    <mergeCell ref="U2:Y2"/>
    <mergeCell ref="AC5:AD5"/>
    <mergeCell ref="X5:Y5"/>
    <mergeCell ref="U4:W4"/>
    <mergeCell ref="U5:W5"/>
  </mergeCells>
  <phoneticPr fontId="3"/>
  <pageMargins left="0.51181102362204722" right="0.31496062992125984" top="0.74803149606299213" bottom="0.74803149606299213" header="0.31496062992125984" footer="0.31496062992125984"/>
  <pageSetup paperSize="8" scale="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F42"/>
  <sheetViews>
    <sheetView tabSelected="1" view="pageBreakPreview" zoomScale="75" zoomScaleNormal="100" zoomScaleSheetLayoutView="75" workbookViewId="0">
      <pane xSplit="2" ySplit="12" topLeftCell="C19" activePane="bottomRight" state="frozen"/>
      <selection pane="topRight" activeCell="C1" sqref="C1"/>
      <selection pane="bottomLeft" activeCell="A13" sqref="A13"/>
      <selection pane="bottomRight" activeCell="M29" sqref="M29"/>
    </sheetView>
  </sheetViews>
  <sheetFormatPr defaultRowHeight="13.5" x14ac:dyDescent="0.15"/>
  <cols>
    <col min="1" max="1" width="3.625" style="6" bestFit="1" customWidth="1"/>
    <col min="2" max="2" width="26.375" style="6" customWidth="1"/>
    <col min="3" max="14" width="5.875" style="6" customWidth="1"/>
    <col min="15" max="15" width="7.125" style="6" customWidth="1"/>
    <col min="16" max="20" width="5.875" style="6" customWidth="1"/>
    <col min="21" max="22" width="7" style="6" customWidth="1"/>
    <col min="23" max="23" width="6.75" style="6" customWidth="1"/>
    <col min="24" max="24" width="8.125" style="6" customWidth="1"/>
    <col min="25" max="25" width="9" style="6" customWidth="1"/>
    <col min="26" max="28" width="5.25" style="6" customWidth="1"/>
    <col min="29" max="30" width="9" style="6"/>
    <col min="31" max="31" width="8.875" style="6" bestFit="1" customWidth="1"/>
    <col min="32" max="16384" width="9" style="6"/>
  </cols>
  <sheetData>
    <row r="1" spans="1:32" ht="14.25" customHeight="1" thickBot="1" x14ac:dyDescent="0.2">
      <c r="A1" s="96"/>
      <c r="B1" s="96" t="s">
        <v>0</v>
      </c>
      <c r="C1" s="107" t="s">
        <v>1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  <c r="U1" s="99" t="s">
        <v>2</v>
      </c>
      <c r="V1" s="25" t="s">
        <v>3</v>
      </c>
      <c r="W1" s="99" t="s">
        <v>4</v>
      </c>
      <c r="X1" s="25" t="s">
        <v>5</v>
      </c>
      <c r="Y1" s="96"/>
      <c r="Z1" s="132" t="s">
        <v>33</v>
      </c>
      <c r="AA1" s="132" t="s">
        <v>38</v>
      </c>
      <c r="AB1" s="132" t="s">
        <v>32</v>
      </c>
      <c r="AC1" s="99" t="s">
        <v>6</v>
      </c>
      <c r="AD1" s="96" t="s">
        <v>7</v>
      </c>
      <c r="AE1" s="125" t="s">
        <v>8</v>
      </c>
    </row>
    <row r="2" spans="1:32" ht="14.25" customHeight="1" thickBot="1" x14ac:dyDescent="0.2">
      <c r="A2" s="97"/>
      <c r="B2" s="97"/>
      <c r="C2" s="110" t="s">
        <v>9</v>
      </c>
      <c r="D2" s="111"/>
      <c r="E2" s="111"/>
      <c r="F2" s="111"/>
      <c r="G2" s="111"/>
      <c r="H2" s="111"/>
      <c r="I2" s="111"/>
      <c r="J2" s="112"/>
      <c r="K2" s="110" t="s">
        <v>10</v>
      </c>
      <c r="L2" s="111"/>
      <c r="M2" s="111"/>
      <c r="N2" s="111"/>
      <c r="O2" s="111"/>
      <c r="P2" s="111"/>
      <c r="Q2" s="112"/>
      <c r="R2" s="116" t="s">
        <v>91</v>
      </c>
      <c r="S2" s="117"/>
      <c r="T2" s="118"/>
      <c r="U2" s="100"/>
      <c r="V2" s="97" t="s">
        <v>11</v>
      </c>
      <c r="W2" s="100"/>
      <c r="X2" s="97" t="s">
        <v>12</v>
      </c>
      <c r="Y2" s="97"/>
      <c r="Z2" s="133"/>
      <c r="AA2" s="133"/>
      <c r="AB2" s="133"/>
      <c r="AC2" s="100"/>
      <c r="AD2" s="97"/>
      <c r="AE2" s="126"/>
    </row>
    <row r="3" spans="1:32" ht="13.5" customHeight="1" x14ac:dyDescent="0.15">
      <c r="A3" s="97"/>
      <c r="B3" s="97"/>
      <c r="C3" s="113" t="s">
        <v>13</v>
      </c>
      <c r="D3" s="114"/>
      <c r="E3" s="114"/>
      <c r="F3" s="115"/>
      <c r="G3" s="113" t="s">
        <v>35</v>
      </c>
      <c r="H3" s="114"/>
      <c r="I3" s="114"/>
      <c r="J3" s="115"/>
      <c r="K3" s="113" t="s">
        <v>36</v>
      </c>
      <c r="L3" s="114"/>
      <c r="M3" s="114"/>
      <c r="N3" s="115"/>
      <c r="O3" s="113" t="s">
        <v>34</v>
      </c>
      <c r="P3" s="114"/>
      <c r="Q3" s="115"/>
      <c r="R3" s="119"/>
      <c r="S3" s="120"/>
      <c r="T3" s="121"/>
      <c r="U3" s="100"/>
      <c r="V3" s="97"/>
      <c r="W3" s="100"/>
      <c r="X3" s="97"/>
      <c r="Y3" s="97"/>
      <c r="Z3" s="133"/>
      <c r="AA3" s="133"/>
      <c r="AB3" s="133"/>
      <c r="AC3" s="126" t="s">
        <v>29</v>
      </c>
      <c r="AD3" s="97"/>
      <c r="AE3" s="126"/>
    </row>
    <row r="4" spans="1:32" ht="14.25" thickBot="1" x14ac:dyDescent="0.2">
      <c r="A4" s="97"/>
      <c r="B4" s="97"/>
      <c r="C4" s="110"/>
      <c r="D4" s="111"/>
      <c r="E4" s="111"/>
      <c r="F4" s="112"/>
      <c r="G4" s="110"/>
      <c r="H4" s="111"/>
      <c r="I4" s="111"/>
      <c r="J4" s="112"/>
      <c r="K4" s="110"/>
      <c r="L4" s="111"/>
      <c r="M4" s="111"/>
      <c r="N4" s="112"/>
      <c r="O4" s="110"/>
      <c r="P4" s="111"/>
      <c r="Q4" s="112"/>
      <c r="R4" s="122"/>
      <c r="S4" s="123"/>
      <c r="T4" s="124"/>
      <c r="U4" s="100"/>
      <c r="V4" s="97"/>
      <c r="W4" s="100"/>
      <c r="X4" s="97"/>
      <c r="Y4" s="97"/>
      <c r="Z4" s="133"/>
      <c r="AA4" s="133"/>
      <c r="AB4" s="133"/>
      <c r="AC4" s="126"/>
      <c r="AD4" s="97"/>
      <c r="AE4" s="126"/>
    </row>
    <row r="5" spans="1:32" ht="13.5" customHeight="1" x14ac:dyDescent="0.15">
      <c r="A5" s="97"/>
      <c r="B5" s="97"/>
      <c r="C5" s="101" t="s">
        <v>83</v>
      </c>
      <c r="D5" s="104" t="s">
        <v>84</v>
      </c>
      <c r="E5" s="101" t="s">
        <v>25</v>
      </c>
      <c r="F5" s="7" t="s">
        <v>14</v>
      </c>
      <c r="G5" s="101" t="s">
        <v>81</v>
      </c>
      <c r="H5" s="101" t="s">
        <v>82</v>
      </c>
      <c r="I5" s="101" t="s">
        <v>26</v>
      </c>
      <c r="J5" s="7" t="s">
        <v>16</v>
      </c>
      <c r="K5" s="101" t="s">
        <v>83</v>
      </c>
      <c r="L5" s="104" t="s">
        <v>84</v>
      </c>
      <c r="M5" s="101" t="s">
        <v>25</v>
      </c>
      <c r="N5" s="7" t="s">
        <v>14</v>
      </c>
      <c r="O5" s="101" t="s">
        <v>92</v>
      </c>
      <c r="P5" s="101" t="s">
        <v>93</v>
      </c>
      <c r="Q5" s="7" t="s">
        <v>14</v>
      </c>
      <c r="R5" s="102" t="s">
        <v>90</v>
      </c>
      <c r="S5" s="102" t="s">
        <v>85</v>
      </c>
      <c r="T5" s="7" t="s">
        <v>14</v>
      </c>
      <c r="U5" s="126" t="s">
        <v>17</v>
      </c>
      <c r="V5" s="126" t="s">
        <v>18</v>
      </c>
      <c r="W5" s="2" t="s">
        <v>19</v>
      </c>
      <c r="X5" s="2" t="s">
        <v>21</v>
      </c>
      <c r="Y5" s="126" t="s">
        <v>30</v>
      </c>
      <c r="Z5" s="133"/>
      <c r="AA5" s="133"/>
      <c r="AB5" s="133"/>
      <c r="AC5" s="126"/>
      <c r="AD5" s="2"/>
      <c r="AE5" s="126"/>
    </row>
    <row r="6" spans="1:32" x14ac:dyDescent="0.15">
      <c r="A6" s="97"/>
      <c r="B6" s="97"/>
      <c r="C6" s="102"/>
      <c r="D6" s="105"/>
      <c r="E6" s="102"/>
      <c r="F6" s="7"/>
      <c r="G6" s="102"/>
      <c r="H6" s="102"/>
      <c r="I6" s="102"/>
      <c r="J6" s="7"/>
      <c r="K6" s="102"/>
      <c r="L6" s="105"/>
      <c r="M6" s="102"/>
      <c r="N6" s="7"/>
      <c r="O6" s="102"/>
      <c r="P6" s="102"/>
      <c r="Q6" s="7"/>
      <c r="R6" s="102"/>
      <c r="S6" s="102"/>
      <c r="T6" s="7"/>
      <c r="U6" s="126"/>
      <c r="V6" s="126"/>
      <c r="W6" s="24"/>
      <c r="X6" s="2"/>
      <c r="Y6" s="126"/>
      <c r="Z6" s="133"/>
      <c r="AA6" s="133"/>
      <c r="AB6" s="133"/>
      <c r="AC6" s="126"/>
      <c r="AD6" s="2" t="s">
        <v>22</v>
      </c>
      <c r="AE6" s="126"/>
    </row>
    <row r="7" spans="1:32" x14ac:dyDescent="0.15">
      <c r="A7" s="97"/>
      <c r="B7" s="97"/>
      <c r="C7" s="102"/>
      <c r="D7" s="105"/>
      <c r="E7" s="102"/>
      <c r="F7" s="7"/>
      <c r="G7" s="102"/>
      <c r="H7" s="102"/>
      <c r="I7" s="102"/>
      <c r="J7" s="7"/>
      <c r="K7" s="102"/>
      <c r="L7" s="105"/>
      <c r="M7" s="102"/>
      <c r="N7" s="7"/>
      <c r="O7" s="102"/>
      <c r="P7" s="102"/>
      <c r="Q7" s="7"/>
      <c r="R7" s="102"/>
      <c r="S7" s="102"/>
      <c r="T7" s="7"/>
      <c r="U7" s="126"/>
      <c r="V7" s="126"/>
      <c r="W7" s="24" t="s">
        <v>28</v>
      </c>
      <c r="X7" s="2"/>
      <c r="Y7" s="126"/>
      <c r="Z7" s="133"/>
      <c r="AA7" s="133"/>
      <c r="AB7" s="133"/>
      <c r="AC7" s="126"/>
      <c r="AD7" s="2"/>
      <c r="AE7" s="126"/>
    </row>
    <row r="8" spans="1:32" x14ac:dyDescent="0.15">
      <c r="A8" s="97"/>
      <c r="B8" s="97"/>
      <c r="C8" s="102"/>
      <c r="D8" s="105"/>
      <c r="E8" s="102"/>
      <c r="F8" s="7"/>
      <c r="G8" s="102"/>
      <c r="H8" s="102"/>
      <c r="I8" s="102"/>
      <c r="J8" s="7"/>
      <c r="K8" s="102"/>
      <c r="L8" s="105"/>
      <c r="M8" s="102"/>
      <c r="N8" s="7"/>
      <c r="O8" s="102"/>
      <c r="P8" s="102"/>
      <c r="Q8" s="7"/>
      <c r="R8" s="102"/>
      <c r="S8" s="102"/>
      <c r="T8" s="7"/>
      <c r="U8" s="126"/>
      <c r="V8" s="126"/>
      <c r="W8" s="10"/>
      <c r="X8" s="2"/>
      <c r="Y8" s="126"/>
      <c r="Z8" s="133"/>
      <c r="AA8" s="133"/>
      <c r="AB8" s="133"/>
      <c r="AC8" s="126"/>
      <c r="AD8" s="2"/>
      <c r="AE8" s="126"/>
      <c r="AF8" s="20"/>
    </row>
    <row r="9" spans="1:32" x14ac:dyDescent="0.15">
      <c r="A9" s="97"/>
      <c r="B9" s="97"/>
      <c r="C9" s="102"/>
      <c r="D9" s="105"/>
      <c r="E9" s="102"/>
      <c r="F9" s="7" t="s">
        <v>15</v>
      </c>
      <c r="G9" s="102"/>
      <c r="H9" s="102"/>
      <c r="I9" s="102"/>
      <c r="J9" s="7" t="s">
        <v>15</v>
      </c>
      <c r="K9" s="102"/>
      <c r="L9" s="105"/>
      <c r="M9" s="102"/>
      <c r="N9" s="7" t="s">
        <v>15</v>
      </c>
      <c r="O9" s="102"/>
      <c r="P9" s="102"/>
      <c r="Q9" s="7" t="s">
        <v>15</v>
      </c>
      <c r="R9" s="102"/>
      <c r="S9" s="102"/>
      <c r="T9" s="7" t="s">
        <v>15</v>
      </c>
      <c r="U9" s="126"/>
      <c r="V9" s="126"/>
      <c r="W9" s="24" t="s">
        <v>27</v>
      </c>
      <c r="X9" s="2" t="s">
        <v>15</v>
      </c>
      <c r="Y9" s="126"/>
      <c r="Z9" s="133"/>
      <c r="AA9" s="133"/>
      <c r="AB9" s="133"/>
      <c r="AC9" s="126"/>
      <c r="AD9" s="2" t="s">
        <v>23</v>
      </c>
      <c r="AE9" s="126"/>
      <c r="AF9" s="20"/>
    </row>
    <row r="10" spans="1:32" x14ac:dyDescent="0.15">
      <c r="A10" s="97"/>
      <c r="B10" s="97"/>
      <c r="C10" s="102"/>
      <c r="D10" s="105"/>
      <c r="E10" s="102"/>
      <c r="F10" s="8"/>
      <c r="G10" s="102"/>
      <c r="H10" s="102"/>
      <c r="I10" s="102"/>
      <c r="J10" s="8"/>
      <c r="K10" s="102"/>
      <c r="L10" s="105"/>
      <c r="M10" s="102"/>
      <c r="N10" s="8"/>
      <c r="O10" s="102"/>
      <c r="P10" s="102"/>
      <c r="Q10" s="8"/>
      <c r="R10" s="102"/>
      <c r="S10" s="102"/>
      <c r="T10" s="8"/>
      <c r="U10" s="126"/>
      <c r="V10" s="126"/>
      <c r="W10" s="10"/>
      <c r="X10" s="1"/>
      <c r="Y10" s="126"/>
      <c r="Z10" s="133"/>
      <c r="AA10" s="133"/>
      <c r="AB10" s="133"/>
      <c r="AC10" s="126"/>
      <c r="AD10" s="2"/>
      <c r="AE10" s="126"/>
    </row>
    <row r="11" spans="1:32" ht="36.75" thickBot="1" x14ac:dyDescent="0.2">
      <c r="A11" s="97"/>
      <c r="B11" s="97"/>
      <c r="C11" s="103"/>
      <c r="D11" s="106"/>
      <c r="E11" s="103"/>
      <c r="F11" s="9"/>
      <c r="G11" s="103"/>
      <c r="H11" s="103"/>
      <c r="I11" s="103"/>
      <c r="J11" s="9"/>
      <c r="K11" s="103"/>
      <c r="L11" s="106"/>
      <c r="M11" s="103"/>
      <c r="N11" s="9"/>
      <c r="O11" s="103"/>
      <c r="P11" s="103"/>
      <c r="Q11" s="9"/>
      <c r="R11" s="103"/>
      <c r="S11" s="103"/>
      <c r="T11" s="9"/>
      <c r="U11" s="126"/>
      <c r="V11" s="126"/>
      <c r="W11" s="1"/>
      <c r="X11" s="1"/>
      <c r="Y11" s="126"/>
      <c r="Z11" s="133"/>
      <c r="AA11" s="133"/>
      <c r="AB11" s="133"/>
      <c r="AC11" s="126"/>
      <c r="AD11" s="2" t="s">
        <v>24</v>
      </c>
      <c r="AE11" s="126"/>
    </row>
    <row r="12" spans="1:32" ht="14.25" thickBot="1" x14ac:dyDescent="0.2">
      <c r="A12" s="98"/>
      <c r="B12" s="98"/>
      <c r="C12" s="3">
        <v>40</v>
      </c>
      <c r="D12" s="4">
        <v>20</v>
      </c>
      <c r="E12" s="3">
        <v>0</v>
      </c>
      <c r="F12" s="3" t="s">
        <v>20</v>
      </c>
      <c r="G12" s="3">
        <v>10</v>
      </c>
      <c r="H12" s="3">
        <v>5</v>
      </c>
      <c r="I12" s="3">
        <v>0</v>
      </c>
      <c r="J12" s="3" t="s">
        <v>20</v>
      </c>
      <c r="K12" s="3">
        <v>40</v>
      </c>
      <c r="L12" s="3">
        <v>20</v>
      </c>
      <c r="M12" s="3">
        <v>0</v>
      </c>
      <c r="N12" s="3" t="s">
        <v>20</v>
      </c>
      <c r="O12" s="3">
        <v>10</v>
      </c>
      <c r="P12" s="3">
        <v>0</v>
      </c>
      <c r="Q12" s="3" t="s">
        <v>20</v>
      </c>
      <c r="R12" s="69">
        <v>10</v>
      </c>
      <c r="S12" s="69">
        <v>0</v>
      </c>
      <c r="T12" s="3" t="s">
        <v>86</v>
      </c>
      <c r="U12" s="68" t="s">
        <v>87</v>
      </c>
      <c r="V12" s="68" t="s">
        <v>88</v>
      </c>
      <c r="W12" s="68">
        <v>100</v>
      </c>
      <c r="X12" s="68" t="s">
        <v>89</v>
      </c>
      <c r="Y12" s="3"/>
      <c r="Z12" s="77"/>
      <c r="AA12" s="77"/>
      <c r="AB12" s="77"/>
      <c r="AC12" s="3"/>
      <c r="AD12" s="3"/>
      <c r="AE12" s="3"/>
      <c r="AF12" s="6" t="s">
        <v>80</v>
      </c>
    </row>
    <row r="13" spans="1:32" ht="15" customHeight="1" thickTop="1" thickBot="1" x14ac:dyDescent="0.2">
      <c r="A13" s="16"/>
      <c r="B13" s="19" t="s">
        <v>71</v>
      </c>
      <c r="C13" s="19">
        <v>40</v>
      </c>
      <c r="D13" s="19"/>
      <c r="E13" s="19"/>
      <c r="F13" s="11">
        <f t="shared" ref="F13:F22" si="0">SUM(C13:E13)</f>
        <v>40</v>
      </c>
      <c r="G13" s="19">
        <v>10</v>
      </c>
      <c r="H13" s="19"/>
      <c r="I13" s="19"/>
      <c r="J13" s="11">
        <f t="shared" ref="J13:J22" si="1">SUM(G13:I13)</f>
        <v>10</v>
      </c>
      <c r="K13" s="19">
        <v>40</v>
      </c>
      <c r="L13" s="19"/>
      <c r="M13" s="19"/>
      <c r="N13" s="11">
        <f t="shared" ref="N13:N22" si="2">SUM(K13:M13)</f>
        <v>40</v>
      </c>
      <c r="O13" s="19"/>
      <c r="P13" s="19">
        <v>0</v>
      </c>
      <c r="Q13" s="11">
        <f t="shared" ref="Q13:Q22" si="3">SUM(O13:P13)</f>
        <v>0</v>
      </c>
      <c r="R13" s="19">
        <v>10</v>
      </c>
      <c r="S13" s="19"/>
      <c r="T13" s="11">
        <f t="shared" ref="T13:T22" si="4">SUM(R13:S13)</f>
        <v>10</v>
      </c>
      <c r="U13" s="11">
        <f t="shared" ref="U13:U22" si="5">SUM(Q13,N13,J13,F13,T13)</f>
        <v>100</v>
      </c>
      <c r="V13" s="11">
        <f t="shared" ref="V13:V22" si="6">U13*1/10</f>
        <v>10</v>
      </c>
      <c r="W13" s="26">
        <v>100</v>
      </c>
      <c r="X13" s="11">
        <f t="shared" ref="X13:X22" si="7">SUM(V13:W13)</f>
        <v>110</v>
      </c>
      <c r="Y13" s="17">
        <v>32000</v>
      </c>
      <c r="Z13" s="78" t="str">
        <f t="shared" ref="Z13:Z22" si="8">IF(Y13&lt;=$B$25,"OK","再")</f>
        <v>OK</v>
      </c>
      <c r="AA13" s="78" t="str">
        <f t="shared" ref="AA13:AA22" si="9">IF(Y13&gt;=$B$28,"OK","失格")</f>
        <v>OK</v>
      </c>
      <c r="AB13" s="78" t="str">
        <f t="shared" ref="AB13:AB22" si="10">IF(Z13=AA13,"OK","✖")</f>
        <v>OK</v>
      </c>
      <c r="AC13" s="12">
        <f t="shared" ref="AC13:AC22" si="11">ROUNDDOWN(Y13/1000,4)</f>
        <v>32</v>
      </c>
      <c r="AD13" s="12">
        <f t="shared" ref="AD13:AD22" si="12">ROUNDDOWN(X13/AC13,4)</f>
        <v>3.4375</v>
      </c>
      <c r="AE13" s="28" t="s">
        <v>39</v>
      </c>
      <c r="AF13" s="63">
        <f t="shared" ref="AF13:AF22" si="13">Y13*1.1</f>
        <v>35200</v>
      </c>
    </row>
    <row r="14" spans="1:32" ht="14.25" thickBot="1" x14ac:dyDescent="0.2">
      <c r="A14" s="16"/>
      <c r="B14" s="19" t="s">
        <v>72</v>
      </c>
      <c r="C14" s="19"/>
      <c r="D14" s="19"/>
      <c r="E14" s="19">
        <v>0</v>
      </c>
      <c r="F14" s="11">
        <f t="shared" si="0"/>
        <v>0</v>
      </c>
      <c r="G14" s="19">
        <v>10</v>
      </c>
      <c r="H14" s="19"/>
      <c r="I14" s="19"/>
      <c r="J14" s="11">
        <f t="shared" si="1"/>
        <v>10</v>
      </c>
      <c r="K14" s="19"/>
      <c r="L14" s="19">
        <v>20</v>
      </c>
      <c r="M14" s="19"/>
      <c r="N14" s="11">
        <f t="shared" si="2"/>
        <v>20</v>
      </c>
      <c r="O14" s="19">
        <v>10</v>
      </c>
      <c r="P14" s="19"/>
      <c r="Q14" s="11">
        <f t="shared" si="3"/>
        <v>10</v>
      </c>
      <c r="R14" s="19"/>
      <c r="S14" s="19">
        <v>0</v>
      </c>
      <c r="T14" s="11">
        <f t="shared" si="4"/>
        <v>0</v>
      </c>
      <c r="U14" s="11">
        <f t="shared" si="5"/>
        <v>40</v>
      </c>
      <c r="V14" s="11">
        <f t="shared" si="6"/>
        <v>4</v>
      </c>
      <c r="W14" s="26">
        <v>100</v>
      </c>
      <c r="X14" s="11">
        <f t="shared" si="7"/>
        <v>104</v>
      </c>
      <c r="Y14" s="17">
        <v>32000</v>
      </c>
      <c r="Z14" s="78" t="str">
        <f t="shared" si="8"/>
        <v>OK</v>
      </c>
      <c r="AA14" s="78" t="str">
        <f t="shared" si="9"/>
        <v>OK</v>
      </c>
      <c r="AB14" s="78" t="str">
        <f t="shared" si="10"/>
        <v>OK</v>
      </c>
      <c r="AC14" s="12">
        <f t="shared" si="11"/>
        <v>32</v>
      </c>
      <c r="AD14" s="12">
        <f t="shared" si="12"/>
        <v>3.25</v>
      </c>
      <c r="AE14" s="28" t="s">
        <v>43</v>
      </c>
      <c r="AF14" s="63">
        <f t="shared" si="13"/>
        <v>35200</v>
      </c>
    </row>
    <row r="15" spans="1:32" ht="14.25" thickBot="1" x14ac:dyDescent="0.2">
      <c r="A15" s="5"/>
      <c r="B15" s="19" t="s">
        <v>74</v>
      </c>
      <c r="C15" s="19">
        <v>40</v>
      </c>
      <c r="D15" s="19"/>
      <c r="E15" s="19"/>
      <c r="F15" s="11">
        <f t="shared" si="0"/>
        <v>40</v>
      </c>
      <c r="G15" s="19"/>
      <c r="H15" s="19"/>
      <c r="I15" s="19">
        <v>0</v>
      </c>
      <c r="J15" s="11">
        <f t="shared" si="1"/>
        <v>0</v>
      </c>
      <c r="K15" s="19">
        <v>40</v>
      </c>
      <c r="L15" s="19"/>
      <c r="M15" s="19"/>
      <c r="N15" s="11">
        <f t="shared" si="2"/>
        <v>40</v>
      </c>
      <c r="O15" s="19">
        <v>10</v>
      </c>
      <c r="P15" s="19"/>
      <c r="Q15" s="13">
        <f t="shared" si="3"/>
        <v>10</v>
      </c>
      <c r="R15" s="19"/>
      <c r="S15" s="19">
        <v>0</v>
      </c>
      <c r="T15" s="11">
        <f t="shared" si="4"/>
        <v>0</v>
      </c>
      <c r="U15" s="11">
        <f t="shared" si="5"/>
        <v>90</v>
      </c>
      <c r="V15" s="13">
        <f t="shared" si="6"/>
        <v>9</v>
      </c>
      <c r="W15" s="27">
        <v>100</v>
      </c>
      <c r="X15" s="13">
        <f t="shared" si="7"/>
        <v>109</v>
      </c>
      <c r="Y15" s="18">
        <v>34000</v>
      </c>
      <c r="Z15" s="78" t="str">
        <f t="shared" si="8"/>
        <v>OK</v>
      </c>
      <c r="AA15" s="78" t="str">
        <f t="shared" si="9"/>
        <v>OK</v>
      </c>
      <c r="AB15" s="78" t="str">
        <f t="shared" si="10"/>
        <v>OK</v>
      </c>
      <c r="AC15" s="14">
        <f t="shared" si="11"/>
        <v>34</v>
      </c>
      <c r="AD15" s="12">
        <f t="shared" si="12"/>
        <v>3.2058</v>
      </c>
      <c r="AE15" s="28" t="s">
        <v>43</v>
      </c>
      <c r="AF15" s="63">
        <f t="shared" si="13"/>
        <v>37400</v>
      </c>
    </row>
    <row r="16" spans="1:32" ht="14.25" thickBot="1" x14ac:dyDescent="0.2">
      <c r="A16" s="16"/>
      <c r="B16" s="19" t="s">
        <v>78</v>
      </c>
      <c r="C16" s="19"/>
      <c r="D16" s="19"/>
      <c r="E16" s="19">
        <v>0</v>
      </c>
      <c r="F16" s="11">
        <f t="shared" si="0"/>
        <v>0</v>
      </c>
      <c r="G16" s="19"/>
      <c r="H16" s="19"/>
      <c r="I16" s="19">
        <v>0</v>
      </c>
      <c r="J16" s="11">
        <f t="shared" si="1"/>
        <v>0</v>
      </c>
      <c r="K16" s="19"/>
      <c r="L16" s="19"/>
      <c r="M16" s="19">
        <v>0</v>
      </c>
      <c r="N16" s="11">
        <f t="shared" si="2"/>
        <v>0</v>
      </c>
      <c r="O16" s="19"/>
      <c r="P16" s="19">
        <v>0</v>
      </c>
      <c r="Q16" s="11">
        <f t="shared" si="3"/>
        <v>0</v>
      </c>
      <c r="R16" s="19"/>
      <c r="S16" s="19">
        <v>0</v>
      </c>
      <c r="T16" s="11">
        <f t="shared" si="4"/>
        <v>0</v>
      </c>
      <c r="U16" s="11">
        <f t="shared" si="5"/>
        <v>0</v>
      </c>
      <c r="V16" s="11">
        <f t="shared" si="6"/>
        <v>0</v>
      </c>
      <c r="W16" s="26">
        <v>100</v>
      </c>
      <c r="X16" s="11">
        <f t="shared" si="7"/>
        <v>100</v>
      </c>
      <c r="Y16" s="17">
        <v>32000</v>
      </c>
      <c r="Z16" s="78" t="str">
        <f t="shared" si="8"/>
        <v>OK</v>
      </c>
      <c r="AA16" s="78" t="str">
        <f t="shared" si="9"/>
        <v>OK</v>
      </c>
      <c r="AB16" s="78" t="str">
        <f t="shared" si="10"/>
        <v>OK</v>
      </c>
      <c r="AC16" s="12">
        <f t="shared" si="11"/>
        <v>32</v>
      </c>
      <c r="AD16" s="12">
        <f t="shared" si="12"/>
        <v>3.125</v>
      </c>
      <c r="AE16" s="28" t="s">
        <v>43</v>
      </c>
      <c r="AF16" s="63">
        <f t="shared" si="13"/>
        <v>35200</v>
      </c>
    </row>
    <row r="17" spans="1:32" ht="14.25" thickBot="1" x14ac:dyDescent="0.2">
      <c r="A17" s="16"/>
      <c r="B17" s="19" t="s">
        <v>76</v>
      </c>
      <c r="C17" s="19"/>
      <c r="D17" s="19">
        <v>20</v>
      </c>
      <c r="E17" s="19"/>
      <c r="F17" s="11">
        <f t="shared" si="0"/>
        <v>20</v>
      </c>
      <c r="G17" s="19"/>
      <c r="H17" s="19">
        <v>5</v>
      </c>
      <c r="I17" s="19"/>
      <c r="J17" s="11">
        <f t="shared" si="1"/>
        <v>5</v>
      </c>
      <c r="K17" s="19"/>
      <c r="L17" s="19">
        <v>20</v>
      </c>
      <c r="M17" s="19"/>
      <c r="N17" s="11">
        <f t="shared" si="2"/>
        <v>20</v>
      </c>
      <c r="O17" s="19">
        <v>10</v>
      </c>
      <c r="P17" s="19"/>
      <c r="Q17" s="11">
        <f t="shared" si="3"/>
        <v>10</v>
      </c>
      <c r="R17" s="19"/>
      <c r="S17" s="19">
        <v>0</v>
      </c>
      <c r="T17" s="11">
        <f t="shared" si="4"/>
        <v>0</v>
      </c>
      <c r="U17" s="11">
        <f t="shared" si="5"/>
        <v>55</v>
      </c>
      <c r="V17" s="11">
        <f t="shared" si="6"/>
        <v>5.5</v>
      </c>
      <c r="W17" s="26">
        <v>100</v>
      </c>
      <c r="X17" s="11">
        <f t="shared" si="7"/>
        <v>105.5</v>
      </c>
      <c r="Y17" s="17">
        <v>35000</v>
      </c>
      <c r="Z17" s="78" t="str">
        <f t="shared" si="8"/>
        <v>OK</v>
      </c>
      <c r="AA17" s="78" t="str">
        <f t="shared" si="9"/>
        <v>OK</v>
      </c>
      <c r="AB17" s="78" t="str">
        <f t="shared" si="10"/>
        <v>OK</v>
      </c>
      <c r="AC17" s="12">
        <f t="shared" si="11"/>
        <v>35</v>
      </c>
      <c r="AD17" s="12">
        <f t="shared" si="12"/>
        <v>3.0142000000000002</v>
      </c>
      <c r="AE17" s="28" t="s">
        <v>43</v>
      </c>
      <c r="AF17" s="63">
        <f t="shared" si="13"/>
        <v>38500</v>
      </c>
    </row>
    <row r="18" spans="1:32" ht="14.25" thickBot="1" x14ac:dyDescent="0.2">
      <c r="A18" s="16"/>
      <c r="B18" s="19" t="s">
        <v>69</v>
      </c>
      <c r="C18" s="19">
        <v>40</v>
      </c>
      <c r="D18" s="19"/>
      <c r="E18" s="19"/>
      <c r="F18" s="11">
        <f t="shared" si="0"/>
        <v>40</v>
      </c>
      <c r="G18" s="19">
        <v>10</v>
      </c>
      <c r="H18" s="19"/>
      <c r="I18" s="19"/>
      <c r="J18" s="11">
        <f t="shared" si="1"/>
        <v>10</v>
      </c>
      <c r="K18" s="19">
        <v>40</v>
      </c>
      <c r="L18" s="19"/>
      <c r="M18" s="19"/>
      <c r="N18" s="11">
        <f t="shared" si="2"/>
        <v>40</v>
      </c>
      <c r="O18" s="19">
        <v>10</v>
      </c>
      <c r="P18" s="19"/>
      <c r="Q18" s="11">
        <f t="shared" si="3"/>
        <v>10</v>
      </c>
      <c r="R18" s="19">
        <v>10</v>
      </c>
      <c r="S18" s="19"/>
      <c r="T18" s="11">
        <f t="shared" si="4"/>
        <v>10</v>
      </c>
      <c r="U18" s="11">
        <f t="shared" si="5"/>
        <v>110</v>
      </c>
      <c r="V18" s="11">
        <f t="shared" si="6"/>
        <v>11</v>
      </c>
      <c r="W18" s="26">
        <v>100</v>
      </c>
      <c r="X18" s="11">
        <f t="shared" si="7"/>
        <v>111</v>
      </c>
      <c r="Y18" s="17">
        <v>37600</v>
      </c>
      <c r="Z18" s="78" t="str">
        <f t="shared" si="8"/>
        <v>OK</v>
      </c>
      <c r="AA18" s="78" t="str">
        <f t="shared" si="9"/>
        <v>OK</v>
      </c>
      <c r="AB18" s="78" t="str">
        <f t="shared" si="10"/>
        <v>OK</v>
      </c>
      <c r="AC18" s="12">
        <f t="shared" si="11"/>
        <v>37.6</v>
      </c>
      <c r="AD18" s="12">
        <f t="shared" si="12"/>
        <v>2.9521000000000002</v>
      </c>
      <c r="AE18" s="28" t="s">
        <v>43</v>
      </c>
      <c r="AF18" s="63">
        <f t="shared" si="13"/>
        <v>41360</v>
      </c>
    </row>
    <row r="19" spans="1:32" ht="14.25" thickBot="1" x14ac:dyDescent="0.2">
      <c r="A19" s="16"/>
      <c r="B19" s="19" t="s">
        <v>75</v>
      </c>
      <c r="C19" s="19"/>
      <c r="D19" s="19">
        <v>20</v>
      </c>
      <c r="E19" s="19"/>
      <c r="F19" s="11">
        <f t="shared" si="0"/>
        <v>20</v>
      </c>
      <c r="G19" s="19"/>
      <c r="H19" s="19">
        <v>5</v>
      </c>
      <c r="I19" s="19"/>
      <c r="J19" s="11">
        <f t="shared" si="1"/>
        <v>5</v>
      </c>
      <c r="K19" s="19">
        <v>40</v>
      </c>
      <c r="L19" s="19"/>
      <c r="M19" s="19"/>
      <c r="N19" s="11">
        <f t="shared" si="2"/>
        <v>40</v>
      </c>
      <c r="O19" s="19"/>
      <c r="P19" s="19">
        <v>0</v>
      </c>
      <c r="Q19" s="11">
        <f t="shared" si="3"/>
        <v>0</v>
      </c>
      <c r="R19" s="19"/>
      <c r="S19" s="19">
        <v>0</v>
      </c>
      <c r="T19" s="11">
        <f t="shared" si="4"/>
        <v>0</v>
      </c>
      <c r="U19" s="11">
        <f t="shared" si="5"/>
        <v>65</v>
      </c>
      <c r="V19" s="11">
        <f t="shared" si="6"/>
        <v>6.5</v>
      </c>
      <c r="W19" s="26">
        <v>100</v>
      </c>
      <c r="X19" s="11">
        <f t="shared" si="7"/>
        <v>106.5</v>
      </c>
      <c r="Y19" s="17">
        <v>38000</v>
      </c>
      <c r="Z19" s="78" t="str">
        <f t="shared" si="8"/>
        <v>再</v>
      </c>
      <c r="AA19" s="78" t="str">
        <f t="shared" si="9"/>
        <v>OK</v>
      </c>
      <c r="AB19" s="78" t="str">
        <f t="shared" si="10"/>
        <v>✖</v>
      </c>
      <c r="AC19" s="12">
        <f t="shared" si="11"/>
        <v>38</v>
      </c>
      <c r="AD19" s="12">
        <f t="shared" si="12"/>
        <v>2.8026</v>
      </c>
      <c r="AE19" s="28" t="s">
        <v>43</v>
      </c>
      <c r="AF19" s="63">
        <f t="shared" si="13"/>
        <v>41800</v>
      </c>
    </row>
    <row r="20" spans="1:32" ht="14.25" thickBot="1" x14ac:dyDescent="0.2">
      <c r="A20" s="16"/>
      <c r="B20" s="19" t="s">
        <v>73</v>
      </c>
      <c r="C20" s="19"/>
      <c r="D20" s="19">
        <v>20</v>
      </c>
      <c r="E20" s="19"/>
      <c r="F20" s="11">
        <f t="shared" si="0"/>
        <v>20</v>
      </c>
      <c r="G20" s="19">
        <v>10</v>
      </c>
      <c r="H20" s="19"/>
      <c r="I20" s="19"/>
      <c r="J20" s="11">
        <f t="shared" si="1"/>
        <v>10</v>
      </c>
      <c r="K20" s="19"/>
      <c r="L20" s="19">
        <v>20</v>
      </c>
      <c r="M20" s="19"/>
      <c r="N20" s="11">
        <f t="shared" si="2"/>
        <v>20</v>
      </c>
      <c r="O20" s="19">
        <v>10</v>
      </c>
      <c r="P20" s="19"/>
      <c r="Q20" s="11">
        <f t="shared" si="3"/>
        <v>10</v>
      </c>
      <c r="R20" s="19"/>
      <c r="S20" s="19">
        <v>0</v>
      </c>
      <c r="T20" s="11">
        <f t="shared" si="4"/>
        <v>0</v>
      </c>
      <c r="U20" s="11">
        <f t="shared" si="5"/>
        <v>60</v>
      </c>
      <c r="V20" s="11">
        <f t="shared" si="6"/>
        <v>6</v>
      </c>
      <c r="W20" s="26">
        <v>100</v>
      </c>
      <c r="X20" s="11">
        <f t="shared" si="7"/>
        <v>106</v>
      </c>
      <c r="Y20" s="17">
        <v>39000</v>
      </c>
      <c r="Z20" s="78" t="str">
        <f t="shared" si="8"/>
        <v>再</v>
      </c>
      <c r="AA20" s="78" t="str">
        <f t="shared" si="9"/>
        <v>OK</v>
      </c>
      <c r="AB20" s="78" t="str">
        <f t="shared" si="10"/>
        <v>✖</v>
      </c>
      <c r="AC20" s="12">
        <f t="shared" si="11"/>
        <v>39</v>
      </c>
      <c r="AD20" s="12">
        <f t="shared" si="12"/>
        <v>2.7179000000000002</v>
      </c>
      <c r="AE20" s="28" t="s">
        <v>43</v>
      </c>
      <c r="AF20" s="63">
        <f t="shared" si="13"/>
        <v>42900</v>
      </c>
    </row>
    <row r="21" spans="1:32" ht="14.25" thickBot="1" x14ac:dyDescent="0.2">
      <c r="A21" s="16"/>
      <c r="B21" s="19" t="s">
        <v>77</v>
      </c>
      <c r="C21" s="19"/>
      <c r="D21" s="19">
        <v>20</v>
      </c>
      <c r="E21" s="19"/>
      <c r="F21" s="11">
        <f t="shared" si="0"/>
        <v>20</v>
      </c>
      <c r="G21" s="19">
        <v>10</v>
      </c>
      <c r="H21" s="19"/>
      <c r="I21" s="19"/>
      <c r="J21" s="11">
        <f t="shared" si="1"/>
        <v>10</v>
      </c>
      <c r="K21" s="19"/>
      <c r="L21" s="19"/>
      <c r="M21" s="19">
        <v>0</v>
      </c>
      <c r="N21" s="11">
        <f t="shared" si="2"/>
        <v>0</v>
      </c>
      <c r="O21" s="19">
        <v>10</v>
      </c>
      <c r="P21" s="19"/>
      <c r="Q21" s="11">
        <f t="shared" si="3"/>
        <v>10</v>
      </c>
      <c r="R21" s="19"/>
      <c r="S21" s="19">
        <v>0</v>
      </c>
      <c r="T21" s="11">
        <f t="shared" si="4"/>
        <v>0</v>
      </c>
      <c r="U21" s="11">
        <f t="shared" si="5"/>
        <v>40</v>
      </c>
      <c r="V21" s="11">
        <f t="shared" si="6"/>
        <v>4</v>
      </c>
      <c r="W21" s="26">
        <v>100</v>
      </c>
      <c r="X21" s="11">
        <f t="shared" si="7"/>
        <v>104</v>
      </c>
      <c r="Y21" s="17">
        <v>31000</v>
      </c>
      <c r="Z21" s="78" t="str">
        <f t="shared" si="8"/>
        <v>OK</v>
      </c>
      <c r="AA21" s="78" t="str">
        <f t="shared" si="9"/>
        <v>失格</v>
      </c>
      <c r="AB21" s="78" t="str">
        <f t="shared" si="10"/>
        <v>✖</v>
      </c>
      <c r="AC21" s="12">
        <f t="shared" si="11"/>
        <v>31</v>
      </c>
      <c r="AD21" s="12">
        <f t="shared" si="12"/>
        <v>3.3548</v>
      </c>
      <c r="AE21" s="28" t="s">
        <v>41</v>
      </c>
      <c r="AF21" s="63">
        <f t="shared" si="13"/>
        <v>34100</v>
      </c>
    </row>
    <row r="22" spans="1:32" ht="14.25" thickBot="1" x14ac:dyDescent="0.2">
      <c r="A22" s="16"/>
      <c r="B22" s="19" t="s">
        <v>70</v>
      </c>
      <c r="C22" s="19"/>
      <c r="D22" s="19">
        <v>20</v>
      </c>
      <c r="E22" s="19"/>
      <c r="F22" s="11">
        <f t="shared" si="0"/>
        <v>20</v>
      </c>
      <c r="G22" s="19">
        <v>10</v>
      </c>
      <c r="H22" s="19"/>
      <c r="I22" s="19"/>
      <c r="J22" s="11">
        <f t="shared" si="1"/>
        <v>10</v>
      </c>
      <c r="K22" s="19">
        <v>40</v>
      </c>
      <c r="L22" s="19"/>
      <c r="M22" s="19"/>
      <c r="N22" s="11">
        <f t="shared" si="2"/>
        <v>40</v>
      </c>
      <c r="O22" s="19"/>
      <c r="P22" s="19">
        <v>0</v>
      </c>
      <c r="Q22" s="11">
        <f t="shared" si="3"/>
        <v>0</v>
      </c>
      <c r="R22" s="19"/>
      <c r="S22" s="19">
        <v>0</v>
      </c>
      <c r="T22" s="11">
        <f t="shared" si="4"/>
        <v>0</v>
      </c>
      <c r="U22" s="11">
        <f t="shared" si="5"/>
        <v>70</v>
      </c>
      <c r="V22" s="11">
        <f t="shared" si="6"/>
        <v>7</v>
      </c>
      <c r="W22" s="26">
        <v>100</v>
      </c>
      <c r="X22" s="11">
        <f t="shared" si="7"/>
        <v>107</v>
      </c>
      <c r="Y22" s="17" t="s">
        <v>79</v>
      </c>
      <c r="Z22" s="78" t="str">
        <f t="shared" si="8"/>
        <v>再</v>
      </c>
      <c r="AA22" s="78" t="str">
        <f t="shared" si="9"/>
        <v>OK</v>
      </c>
      <c r="AB22" s="78" t="str">
        <f t="shared" si="10"/>
        <v>✖</v>
      </c>
      <c r="AC22" s="12" t="e">
        <f t="shared" si="11"/>
        <v>#VALUE!</v>
      </c>
      <c r="AD22" s="12" t="e">
        <f t="shared" si="12"/>
        <v>#VALUE!</v>
      </c>
      <c r="AE22" s="28" t="s">
        <v>42</v>
      </c>
      <c r="AF22" s="63" t="e">
        <f t="shared" si="13"/>
        <v>#VALUE!</v>
      </c>
    </row>
    <row r="24" spans="1:32" x14ac:dyDescent="0.15">
      <c r="B24" s="15" t="s">
        <v>31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127" t="s">
        <v>98</v>
      </c>
      <c r="AD24" s="128"/>
      <c r="AE24" s="128"/>
    </row>
    <row r="25" spans="1:32" x14ac:dyDescent="0.15">
      <c r="B25" s="134">
        <f>C36</f>
        <v>37600</v>
      </c>
      <c r="E25" s="83"/>
      <c r="F25" s="36" t="s">
        <v>99</v>
      </c>
      <c r="L25" s="76"/>
      <c r="M25" s="76"/>
      <c r="N25" s="37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128"/>
      <c r="AD25" s="128"/>
      <c r="AE25" s="128"/>
      <c r="AF25" s="61" t="s">
        <v>39</v>
      </c>
    </row>
    <row r="26" spans="1:32" x14ac:dyDescent="0.15"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128"/>
      <c r="AD26" s="128"/>
      <c r="AE26" s="128"/>
      <c r="AF26" s="62" t="s">
        <v>44</v>
      </c>
    </row>
    <row r="27" spans="1:32" x14ac:dyDescent="0.15">
      <c r="B27" s="15" t="s">
        <v>37</v>
      </c>
      <c r="L27" s="64"/>
      <c r="M27" s="64"/>
      <c r="N27" s="64"/>
      <c r="O27" s="64"/>
      <c r="P27" s="80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4"/>
      <c r="AD27" s="64"/>
      <c r="AF27" s="62" t="s">
        <v>43</v>
      </c>
    </row>
    <row r="28" spans="1:32" ht="13.5" customHeight="1" x14ac:dyDescent="0.15">
      <c r="B28" s="134">
        <f>C37</f>
        <v>32000</v>
      </c>
      <c r="L28" s="64"/>
      <c r="M28" s="64"/>
      <c r="N28" s="64"/>
      <c r="O28" s="64"/>
      <c r="P28" s="64"/>
      <c r="Q28" s="81"/>
      <c r="R28" s="81"/>
      <c r="S28" s="81"/>
      <c r="T28" s="81"/>
      <c r="U28" s="81"/>
      <c r="V28" s="81"/>
      <c r="W28" s="81"/>
      <c r="X28" s="82"/>
      <c r="Y28" s="82"/>
      <c r="Z28" s="64"/>
      <c r="AA28" s="64"/>
      <c r="AB28" s="64"/>
      <c r="AC28" s="64"/>
      <c r="AD28" s="64"/>
      <c r="AF28" s="62" t="s">
        <v>41</v>
      </c>
    </row>
    <row r="29" spans="1:32" x14ac:dyDescent="0.15">
      <c r="L29" s="64"/>
      <c r="M29" s="64"/>
      <c r="N29" s="64"/>
      <c r="O29" s="64"/>
      <c r="P29" s="80"/>
      <c r="Q29" s="65"/>
      <c r="R29" s="65"/>
      <c r="S29" s="65"/>
      <c r="T29" s="65"/>
      <c r="U29" s="65"/>
      <c r="V29" s="65"/>
      <c r="W29" s="65"/>
      <c r="X29" s="82"/>
      <c r="Y29" s="82"/>
      <c r="Z29" s="65"/>
      <c r="AA29" s="65"/>
      <c r="AB29" s="65"/>
      <c r="AC29" s="64"/>
      <c r="AD29" s="64"/>
      <c r="AF29" s="62" t="s">
        <v>42</v>
      </c>
    </row>
    <row r="30" spans="1:32" x14ac:dyDescent="0.15">
      <c r="L30" s="64"/>
      <c r="M30" s="64"/>
      <c r="N30" s="64"/>
      <c r="O30" s="64"/>
      <c r="P30" s="64"/>
      <c r="Q30" s="65"/>
      <c r="R30" s="65"/>
      <c r="S30" s="65"/>
      <c r="T30" s="65"/>
      <c r="U30" s="65"/>
      <c r="V30" s="65"/>
      <c r="W30" s="81"/>
      <c r="X30" s="82"/>
      <c r="Y30" s="82"/>
      <c r="Z30" s="64"/>
      <c r="AA30" s="64"/>
      <c r="AB30" s="64"/>
      <c r="AC30" s="64"/>
      <c r="AD30" s="64"/>
      <c r="AF30" s="62" t="s">
        <v>40</v>
      </c>
    </row>
    <row r="31" spans="1:32" x14ac:dyDescent="0.15">
      <c r="B31" s="15" t="s">
        <v>45</v>
      </c>
      <c r="C31" s="129" t="s">
        <v>66</v>
      </c>
      <c r="D31" s="129"/>
      <c r="E31" s="129"/>
      <c r="F31" s="129"/>
      <c r="G31" s="129"/>
      <c r="H31" s="129"/>
      <c r="I31" s="129"/>
      <c r="J31" s="129"/>
      <c r="K31" s="129"/>
      <c r="L31" s="64"/>
      <c r="M31" s="64"/>
      <c r="N31" s="64"/>
      <c r="O31" s="64"/>
      <c r="P31" s="64"/>
      <c r="Q31" s="65"/>
      <c r="R31" s="65"/>
      <c r="S31" s="65"/>
      <c r="T31" s="65"/>
      <c r="U31" s="65"/>
      <c r="V31" s="65"/>
      <c r="W31" s="81"/>
      <c r="X31" s="82"/>
      <c r="Y31" s="82"/>
      <c r="Z31" s="64"/>
      <c r="AA31" s="64"/>
      <c r="AB31" s="64"/>
      <c r="AC31" s="64"/>
      <c r="AD31" s="64"/>
      <c r="AF31" s="38"/>
    </row>
    <row r="32" spans="1:32" x14ac:dyDescent="0.15">
      <c r="B32" s="15" t="s">
        <v>50</v>
      </c>
      <c r="C32" s="129" t="s">
        <v>67</v>
      </c>
      <c r="D32" s="129"/>
      <c r="E32" s="129"/>
      <c r="F32" s="129"/>
      <c r="G32" s="129"/>
      <c r="H32" s="129"/>
      <c r="I32" s="129"/>
      <c r="J32" s="129"/>
      <c r="K32" s="129"/>
      <c r="L32" s="64"/>
      <c r="M32" s="64"/>
      <c r="N32" s="64"/>
      <c r="O32" s="64"/>
      <c r="P32" s="80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4"/>
      <c r="AD32" s="64"/>
      <c r="AF32" s="38"/>
    </row>
    <row r="33" spans="2:31" x14ac:dyDescent="0.15">
      <c r="B33" s="15" t="s">
        <v>51</v>
      </c>
      <c r="C33" s="59" t="s">
        <v>64</v>
      </c>
      <c r="D33" s="59"/>
      <c r="E33" s="59"/>
      <c r="F33" s="59"/>
      <c r="G33" s="59"/>
      <c r="H33" s="59"/>
      <c r="I33" s="59"/>
      <c r="J33" s="59"/>
      <c r="K33" s="59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38"/>
    </row>
    <row r="34" spans="2:31" x14ac:dyDescent="0.15">
      <c r="B34" s="15" t="s">
        <v>58</v>
      </c>
      <c r="C34" s="130">
        <v>43922</v>
      </c>
      <c r="D34" s="130"/>
      <c r="E34" s="130"/>
      <c r="F34" s="130"/>
      <c r="G34" s="60" t="s">
        <v>63</v>
      </c>
      <c r="H34" s="130">
        <v>44256</v>
      </c>
      <c r="I34" s="130"/>
      <c r="J34" s="130"/>
      <c r="K34" s="130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38"/>
    </row>
    <row r="35" spans="2:31" x14ac:dyDescent="0.15">
      <c r="B35" s="15" t="s">
        <v>46</v>
      </c>
      <c r="C35" s="129" t="s">
        <v>97</v>
      </c>
      <c r="D35" s="129"/>
      <c r="E35" s="129"/>
      <c r="F35" s="129"/>
      <c r="G35" s="129"/>
      <c r="H35" s="129"/>
      <c r="I35" s="129"/>
      <c r="J35" s="129"/>
      <c r="K35" s="129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38"/>
    </row>
    <row r="36" spans="2:31" x14ac:dyDescent="0.15">
      <c r="B36" s="15" t="s">
        <v>47</v>
      </c>
      <c r="C36" s="131">
        <v>37600</v>
      </c>
      <c r="D36" s="131"/>
      <c r="E36" s="131"/>
      <c r="F36" s="131"/>
      <c r="G36" s="131"/>
      <c r="H36" s="131"/>
      <c r="I36" s="131"/>
      <c r="J36" s="131"/>
      <c r="K36" s="131"/>
      <c r="L36" s="64"/>
      <c r="M36" s="66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38"/>
    </row>
    <row r="37" spans="2:31" x14ac:dyDescent="0.15">
      <c r="B37" s="15" t="s">
        <v>48</v>
      </c>
      <c r="C37" s="131">
        <v>32000</v>
      </c>
      <c r="D37" s="131"/>
      <c r="E37" s="131"/>
      <c r="F37" s="131"/>
      <c r="G37" s="131"/>
      <c r="H37" s="131"/>
      <c r="I37" s="131"/>
      <c r="J37" s="131"/>
      <c r="K37" s="131"/>
      <c r="L37" s="64"/>
      <c r="M37" s="64"/>
      <c r="N37" s="66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38"/>
    </row>
    <row r="38" spans="2:31" x14ac:dyDescent="0.15">
      <c r="B38" s="15" t="s">
        <v>54</v>
      </c>
      <c r="C38" s="129" t="s">
        <v>68</v>
      </c>
      <c r="D38" s="129"/>
      <c r="E38" s="129"/>
      <c r="F38" s="129"/>
      <c r="G38" s="129"/>
      <c r="H38" s="129"/>
      <c r="I38" s="129"/>
      <c r="J38" s="129"/>
      <c r="K38" s="129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38"/>
    </row>
    <row r="39" spans="2:31" x14ac:dyDescent="0.15">
      <c r="L39" s="64"/>
      <c r="M39" s="66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38"/>
    </row>
    <row r="40" spans="2:31" x14ac:dyDescent="0.15">
      <c r="L40" s="64"/>
      <c r="M40" s="64"/>
      <c r="N40" s="66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38"/>
    </row>
    <row r="41" spans="2:31" x14ac:dyDescent="0.15"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38"/>
    </row>
    <row r="42" spans="2:31" x14ac:dyDescent="0.15"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38"/>
    </row>
  </sheetData>
  <autoFilter ref="A12:AF22" xr:uid="{00000000-0009-0000-0000-000001000000}">
    <sortState ref="A22:AW24">
      <sortCondition ref="AE12:AE22"/>
    </sortState>
  </autoFilter>
  <dataConsolidate/>
  <mergeCells count="47">
    <mergeCell ref="A1:A12"/>
    <mergeCell ref="B1:B12"/>
    <mergeCell ref="U1:U4"/>
    <mergeCell ref="I5:I11"/>
    <mergeCell ref="K5:K11"/>
    <mergeCell ref="L5:L11"/>
    <mergeCell ref="M5:M11"/>
    <mergeCell ref="O5:O11"/>
    <mergeCell ref="C5:C11"/>
    <mergeCell ref="D5:D11"/>
    <mergeCell ref="E5:E11"/>
    <mergeCell ref="G5:G11"/>
    <mergeCell ref="H5:H11"/>
    <mergeCell ref="C2:J2"/>
    <mergeCell ref="K2:Q2"/>
    <mergeCell ref="V2:V4"/>
    <mergeCell ref="X2:X4"/>
    <mergeCell ref="C3:F4"/>
    <mergeCell ref="G3:J4"/>
    <mergeCell ref="K3:N4"/>
    <mergeCell ref="O3:Q4"/>
    <mergeCell ref="R2:T4"/>
    <mergeCell ref="AE1:AE11"/>
    <mergeCell ref="AC3:AC11"/>
    <mergeCell ref="Y1:Y4"/>
    <mergeCell ref="P5:P11"/>
    <mergeCell ref="U5:U11"/>
    <mergeCell ref="V5:V11"/>
    <mergeCell ref="Y5:Y11"/>
    <mergeCell ref="Z1:Z11"/>
    <mergeCell ref="AA1:AA11"/>
    <mergeCell ref="AB1:AB11"/>
    <mergeCell ref="AC1:AC2"/>
    <mergeCell ref="AD1:AD4"/>
    <mergeCell ref="R5:R11"/>
    <mergeCell ref="S5:S11"/>
    <mergeCell ref="W1:W4"/>
    <mergeCell ref="C1:T1"/>
    <mergeCell ref="AC24:AE26"/>
    <mergeCell ref="C38:K38"/>
    <mergeCell ref="C34:F34"/>
    <mergeCell ref="H34:K34"/>
    <mergeCell ref="C31:K31"/>
    <mergeCell ref="C32:K32"/>
    <mergeCell ref="C35:K35"/>
    <mergeCell ref="C36:K36"/>
    <mergeCell ref="C37:K37"/>
  </mergeCells>
  <phoneticPr fontId="3"/>
  <dataValidations count="14">
    <dataValidation type="list" allowBlank="1" showInputMessage="1" showErrorMessage="1" sqref="C13:C22" xr:uid="{00000000-0002-0000-0100-000000000000}">
      <formula1>$C$12</formula1>
    </dataValidation>
    <dataValidation type="list" allowBlank="1" showInputMessage="1" showErrorMessage="1" sqref="D13:D22" xr:uid="{00000000-0002-0000-0100-000001000000}">
      <formula1>$D$12</formula1>
    </dataValidation>
    <dataValidation type="list" allowBlank="1" showInputMessage="1" showErrorMessage="1" sqref="E13:E22" xr:uid="{00000000-0002-0000-0100-000002000000}">
      <formula1>$E$12</formula1>
    </dataValidation>
    <dataValidation type="list" allowBlank="1" showInputMessage="1" showErrorMessage="1" sqref="G13:G22" xr:uid="{00000000-0002-0000-0100-000003000000}">
      <formula1>$G$12</formula1>
    </dataValidation>
    <dataValidation type="list" allowBlank="1" showInputMessage="1" showErrorMessage="1" sqref="H13:H22" xr:uid="{00000000-0002-0000-0100-000004000000}">
      <formula1>$H$12</formula1>
    </dataValidation>
    <dataValidation type="list" allowBlank="1" showInputMessage="1" showErrorMessage="1" sqref="I13:I22" xr:uid="{00000000-0002-0000-0100-000005000000}">
      <formula1>$I$12</formula1>
    </dataValidation>
    <dataValidation type="list" allowBlank="1" showInputMessage="1" showErrorMessage="1" sqref="K13:K22" xr:uid="{00000000-0002-0000-0100-000006000000}">
      <formula1>$K$12</formula1>
    </dataValidation>
    <dataValidation type="list" allowBlank="1" showInputMessage="1" showErrorMessage="1" sqref="L13:L22" xr:uid="{00000000-0002-0000-0100-000007000000}">
      <formula1>$L$12</formula1>
    </dataValidation>
    <dataValidation type="list" allowBlank="1" showInputMessage="1" showErrorMessage="1" sqref="M13:M22" xr:uid="{00000000-0002-0000-0100-000008000000}">
      <formula1>$M$12</formula1>
    </dataValidation>
    <dataValidation type="list" allowBlank="1" showInputMessage="1" showErrorMessage="1" sqref="O13:O22" xr:uid="{00000000-0002-0000-0100-000009000000}">
      <formula1>$O$12</formula1>
    </dataValidation>
    <dataValidation type="list" allowBlank="1" showInputMessage="1" showErrorMessage="1" sqref="P13:P22" xr:uid="{00000000-0002-0000-0100-00000A000000}">
      <formula1>$P$12</formula1>
    </dataValidation>
    <dataValidation type="list" allowBlank="1" showInputMessage="1" showErrorMessage="1" sqref="AE13:AE22" xr:uid="{00000000-0002-0000-0100-00000B000000}">
      <formula1>$AF$25:$AF$32</formula1>
    </dataValidation>
    <dataValidation type="list" allowBlank="1" showInputMessage="1" showErrorMessage="1" sqref="R13:R22" xr:uid="{00000000-0002-0000-0100-00000C000000}">
      <formula1>$R$12</formula1>
    </dataValidation>
    <dataValidation type="list" allowBlank="1" showInputMessage="1" showErrorMessage="1" sqref="S13:S22" xr:uid="{00000000-0002-0000-0100-00000D000000}">
      <formula1>$S$12</formula1>
    </dataValidation>
  </dataValidations>
  <pageMargins left="0.51181102362204722" right="0.31496062992125984" top="0.74803149606299213" bottom="0.74803149606299213" header="0.31496062992125984" footer="0.31496062992125984"/>
  <pageSetup paperSize="8" scale="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様式（公表用）</vt:lpstr>
      <vt:lpstr>様式 (入力)</vt:lpstr>
      <vt:lpstr>'様式 (入力)'!Print_Area</vt:lpstr>
      <vt:lpstr>'様式（公表用）'!Print_Area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2020-06-19T03:02:43Z</cp:lastPrinted>
  <dcterms:created xsi:type="dcterms:W3CDTF">2020-04-01T10:51:39Z</dcterms:created>
  <dcterms:modified xsi:type="dcterms:W3CDTF">2020-06-19T04:46:33Z</dcterms:modified>
</cp:coreProperties>
</file>