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30" tabRatio="525" firstSheet="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31" i="12" l="1"/>
  <c r="AU31" i="12" s="1"/>
  <c r="Q78" i="12" l="1"/>
  <c r="AA78" i="12" s="1"/>
  <c r="AF78" i="12" s="1"/>
  <c r="V78" i="12"/>
  <c r="AP69" i="12"/>
  <c r="AP70" i="12"/>
  <c r="AF76" i="12"/>
  <c r="AK76" i="12" s="1"/>
  <c r="AP76" i="12" s="1"/>
  <c r="AU76" i="12" s="1"/>
  <c r="Q77" i="12"/>
  <c r="AA77" i="12" s="1"/>
  <c r="AF77" i="12" s="1"/>
  <c r="AK77" i="12" s="1"/>
  <c r="AP77" i="12" s="1"/>
  <c r="AU77" i="12" s="1"/>
  <c r="V77" i="12"/>
  <c r="V75" i="12"/>
  <c r="Q75" i="12"/>
  <c r="V74" i="12"/>
  <c r="Q74" i="12"/>
  <c r="V73" i="12"/>
  <c r="Q73" i="12"/>
  <c r="V72" i="12"/>
  <c r="Q72" i="12"/>
  <c r="V71" i="12"/>
  <c r="Q71" i="12"/>
  <c r="V70" i="12"/>
  <c r="Q70" i="12"/>
  <c r="V69" i="12"/>
  <c r="Q69" i="12"/>
  <c r="V68" i="12"/>
  <c r="Q68" i="12"/>
  <c r="AK31" i="12"/>
  <c r="V31" i="12"/>
  <c r="Q31" i="12"/>
  <c r="AA31" i="12" s="1"/>
  <c r="AF31" i="12" s="1"/>
  <c r="V30" i="12"/>
  <c r="Q30" i="12"/>
  <c r="AA30" i="12" s="1"/>
  <c r="AF30" i="12" s="1"/>
  <c r="AK30" i="12"/>
  <c r="AK29" i="12"/>
  <c r="V29" i="12"/>
  <c r="Q29" i="12"/>
  <c r="AK28" i="12"/>
  <c r="V28" i="12"/>
  <c r="Q28" i="12"/>
  <c r="AA28" i="12" s="1"/>
  <c r="AF28" i="12" s="1"/>
  <c r="AP8" i="12"/>
  <c r="AP23" i="12"/>
  <c r="V8" i="12"/>
  <c r="Q8" i="12"/>
  <c r="V7" i="12"/>
  <c r="Q7" i="12"/>
  <c r="Q23" i="12" s="1"/>
  <c r="AA29" i="12" l="1"/>
  <c r="AF29" i="12" s="1"/>
  <c r="AA68" i="12"/>
  <c r="AF68" i="12" s="1"/>
  <c r="AA69" i="12"/>
  <c r="AF69" i="12" s="1"/>
  <c r="AA70" i="12"/>
  <c r="AF70" i="12" s="1"/>
  <c r="AA71" i="12"/>
  <c r="AF71" i="12" s="1"/>
  <c r="AA72" i="12"/>
  <c r="AF72" i="12" s="1"/>
  <c r="AA73" i="12"/>
  <c r="AF73" i="12" s="1"/>
  <c r="AA74" i="12"/>
  <c r="AF74" i="12" s="1"/>
  <c r="AA75" i="12"/>
  <c r="AF75" i="12" s="1"/>
  <c r="AF88" i="12"/>
  <c r="AK78" i="12"/>
  <c r="AP78" i="12" s="1"/>
  <c r="AU78" i="12" s="1"/>
  <c r="AU88" i="12" s="1"/>
  <c r="AA8" i="12"/>
  <c r="AA7" i="12"/>
  <c r="V23" i="12"/>
  <c r="AA23" i="12" l="1"/>
  <c r="AP88" i="12"/>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<sst xmlns="http://schemas.openxmlformats.org/spreadsheetml/2006/main" count="1153" uniqueCount="605">
  <si>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</si>
  <si>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</si>
  <si>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</si>
  <si>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</si>
  <si>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</si>
  <si>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</si>
  <si>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</si>
  <si>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</si>
  <si>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</si>
  <si>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</si>
  <si>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</si>
  <si>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</si>
  <si>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</si>
  <si>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</si>
  <si>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</si>
  <si>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</si>
  <si>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</si>
  <si>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</si>
  <si>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</si>
  <si>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</si>
  <si>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</si>
  <si>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</si>
  <si>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</si>
  <si>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</si>
  <si>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</si>
  <si>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</si>
  <si>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</si>
  <si>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</si>
  <si>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</si>
  <si>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</si>
  <si>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</si>
  <si>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</si>
  <si>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</si>
  <si>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</si>
  <si>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</si>
  <si>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</si>
  <si>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</si>
  <si>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</si>
  <si>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</si>
  <si>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</si>
  <si>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</si>
  <si>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</si>
  <si>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</si>
  <si>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</si>
  <si>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</si>
  <si>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</si>
  <si>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</si>
  <si>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</si>
  <si>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</si>
  <si>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</si>
  <si>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</si>
  <si>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</si>
  <si>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</si>
  <si>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</si>
  <si>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</si>
  <si>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</si>
  <si>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</si>
  <si>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</si>
  <si>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</si>
  <si>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</si>
  <si>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</si>
  <si>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</si>
  <si>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</si>
  <si>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</si>
  <si>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</si>
  <si>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</si>
  <si>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</si>
  <si>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</si>
  <si>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</si>
  <si>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</si>
  <si>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</si>
  <si>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</si>
  <si>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</si>
  <si>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</si>
  <si>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</si>
  <si>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</si>
  <si>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</si>
  <si>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</si>
  <si>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</si>
  <si>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</si>
  <si>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</si>
  <si>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</si>
  <si>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</si>
  <si>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</si>
  <si>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</si>
  <si>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</si>
  <si>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</si>
  <si>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</si>
  <si>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</si>
  <si>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</si>
  <si>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</si>
  <si>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</si>
  <si>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</si>
  <si>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</si>
  <si>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</si>
  <si>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</si>
  <si>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</si>
  <si>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</si>
  <si>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</si>
  <si>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</si>
  <si>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</si>
  <si>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</si>
  <si>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</si>
  <si>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</si>
  <si>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</si>
  <si>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</si>
  <si>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</si>
  <si>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</si>
  <si>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</si>
  <si>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</si>
  <si>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</si>
  <si>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</si>
  <si>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</si>
  <si>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</si>
  <si>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</si>
  <si>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</si>
  <si>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</si>
  <si>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</si>
  <si>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</si>
  <si>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</si>
  <si>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</si>
  <si>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</si>
  <si>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</si>
  <si>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</si>
  <si>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</si>
  <si>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</si>
  <si>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</si>
  <si>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</si>
  <si>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</si>
  <si>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</si>
  <si>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</si>
  <si>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</si>
  <si>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</si>
  <si>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</si>
  <si>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</si>
  <si>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</si>
  <si>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</si>
  <si>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</si>
  <si>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</si>
  <si>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</si>
  <si>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</si>
  <si>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</si>
  <si>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</si>
  <si>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</si>
  <si>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</si>
  <si>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</si>
  <si>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</si>
  <si>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</si>
  <si>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</si>
  <si>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</si>
  <si>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</si>
  <si>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</si>
  <si>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</si>
  <si>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</si>
  <si>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</si>
  <si>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</si>
  <si>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</si>
  <si>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</si>
  <si>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</si>
  <si>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</si>
  <si>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</si>
  <si>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</si>
  <si>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</si>
  <si>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</si>
  <si>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</si>
  <si>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</si>
  <si>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</si>
  <si>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</si>
  <si>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</si>
  <si>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</si>
  <si>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</si>
  <si>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</si>
  <si>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</si>
  <si>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</si>
  <si>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</si>
  <si>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</si>
  <si>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</si>
  <si>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</si>
  <si>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</si>
  <si>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</si>
  <si>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</si>
  <si>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</si>
  <si>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</si>
  <si>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</si>
  <si>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</si>
  <si>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</si>
  <si>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</si>
  <si>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</si>
  <si>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</si>
  <si>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</si>
  <si>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</si>
  <si>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</si>
  <si>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</si>
  <si>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</si>
  <si>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</si>
  <si>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</si>
  <si>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</si>
  <si>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</si>
  <si>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</si>
  <si>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</si>
  <si>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</si>
  <si>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</si>
  <si>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</si>
  <si>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</si>
  <si>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</si>
  <si>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</si>
  <si>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</si>
  <si>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</si>
  <si>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</si>
  <si>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</si>
  <si>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</si>
  <si>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</si>
  <si>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</si>
  <si>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</si>
  <si>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</si>
  <si>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</si>
  <si>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</si>
  <si>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高知県日高村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</si>
  <si>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</si>
  <si>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</si>
  <si>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</si>
  <si>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</si>
  <si>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</si>
  <si>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</si>
  <si>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</si>
  <si>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</si>
  <si>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</si>
  <si>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</si>
  <si>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</si>
  <si>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</si>
  <si>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</si>
  <si>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</si>
  <si>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</si>
  <si>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</si>
  <si>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</si>
  <si>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</si>
  <si>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</si>
  <si>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</si>
  <si>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</si>
  <si>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</si>
  <si>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</si>
  <si>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</si>
  <si>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</si>
  <si>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</si>
  <si>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</si>
  <si>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</si>
  <si>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</si>
  <si>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</si>
  <si>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</si>
  <si>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</si>
  <si>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</si>
  <si>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</si>
  <si>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</si>
  <si>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</si>
  <si>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</si>
  <si>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</si>
  <si>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</si>
  <si>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</si>
  <si>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</si>
  <si>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</si>
  <si>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</si>
  <si>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</si>
  <si>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</si>
  <si>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</si>
  <si>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</si>
  <si>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</si>
  <si>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</si>
  <si>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</si>
  <si>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</si>
  <si>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</si>
  <si>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</si>
  <si>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</si>
  <si>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</si>
  <si>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</si>
  <si>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</si>
  <si>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</si>
  <si>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</si>
  <si>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</si>
  <si>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</si>
  <si>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</si>
  <si>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</si>
  <si>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</si>
  <si>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</si>
  <si>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</si>
  <si>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</si>
  <si>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</si>
  <si>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</si>
  <si>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</si>
  <si>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</si>
  <si>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</si>
  <si>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</si>
  <si>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</si>
  <si>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</si>
  <si>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</si>
  <si>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</si>
  <si>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</si>
  <si>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</si>
  <si>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</si>
  <si>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</si>
  <si>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</si>
  <si>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</si>
  <si>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</si>
  <si>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</si>
  <si>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</si>
  <si>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</si>
  <si>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</si>
  <si>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</si>
  <si>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</si>
  <si>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</si>
  <si>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</si>
  <si>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</si>
  <si>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</si>
  <si>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</si>
  <si>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</si>
  <si>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</si>
  <si>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</si>
  <si>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</si>
  <si>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</si>
  <si>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</si>
  <si>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</si>
  <si>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</si>
  <si>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</si>
  <si>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</si>
  <si>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</si>
  <si>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</si>
  <si>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</si>
  <si>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</si>
  <si>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</si>
  <si>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</si>
  <si>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</si>
  <si>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</si>
  <si>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</si>
  <si>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</si>
  <si>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</si>
  <si>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</si>
  <si>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</si>
  <si>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</si>
  <si>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</si>
  <si>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</si>
  <si>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</si>
  <si>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</si>
  <si>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</si>
  <si>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</si>
  <si>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</si>
  <si>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</si>
  <si>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</si>
  <si>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</si>
  <si>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</si>
  <si>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</si>
  <si>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</si>
  <si>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</si>
  <si>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</si>
  <si>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</si>
  <si>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</si>
  <si>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</si>
  <si>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</si>
  <si>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</si>
  <si>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</si>
  <si>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</si>
  <si>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</si>
  <si>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</si>
  <si>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</si>
  <si>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</si>
  <si>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</si>
  <si>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</si>
  <si>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</si>
  <si>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</si>
  <si>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</si>
  <si>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</si>
  <si>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</si>
  <si>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高知県日高村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</si>
  <si>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</si>
  <si>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</si>
  <si>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</si>
  <si>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</si>
  <si>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</si>
  <si>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</si>
  <si>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</si>
  <si>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</si>
  <si>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</si>
  <si>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</si>
  <si>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</si>
  <si>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</si>
  <si>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</si>
  <si>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</si>
  <si>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</si>
  <si>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</si>
  <si>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</si>
  <si>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</si>
  <si>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</si>
  <si>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</si>
  <si>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</si>
  <si>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</si>
  <si>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</si>
  <si>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</si>
  <si>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</si>
  <si>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</si>
  <si>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</si>
  <si>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</si>
  <si>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</si>
  <si>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</si>
  <si>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</si>
  <si>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</si>
  <si>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</si>
  <si>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</si>
  <si>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</si>
  <si>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</si>
  <si>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</si>
  <si>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</si>
  <si>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</si>
  <si>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</si>
  <si>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</si>
  <si>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</si>
  <si>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</si>
  <si>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</si>
  <si>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</si>
  <si>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</si>
  <si>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</si>
  <si>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</si>
  <si>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</si>
  <si>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</si>
  <si>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</si>
  <si>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</si>
  <si>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</si>
  <si>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</si>
  <si>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</si>
  <si>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</si>
  <si>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</si>
  <si>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</si>
  <si>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</si>
  <si>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</si>
  <si>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</si>
  <si>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</si>
  <si>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</si>
  <si>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</si>
  <si>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</si>
  <si>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</si>
  <si>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</si>
  <si>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</si>
  <si>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</si>
  <si>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</si>
  <si>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</si>
  <si>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</si>
  <si>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</si>
  <si>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</si>
  <si>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</si>
  <si>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</si>
  <si>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</si>
  <si>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</si>
  <si>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</si>
  <si>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</si>
  <si>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</si>
  <si>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</si>
  <si>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</si>
  <si>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</si>
  <si>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</si>
  <si>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</si>
  <si>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</si>
  <si>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</si>
  <si>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</si>
  <si>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</si>
  <si>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</si>
  <si>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</si>
  <si>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</si>
  <si>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</si>
  <si>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</si>
  <si>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</si>
  <si>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</si>
  <si>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</si>
  <si>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</si>
  <si>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</si>
  <si>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</si>
  <si>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</si>
  <si>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</si>
  <si>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</si>
  <si>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</si>
  <si>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</si>
  <si>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</si>
  <si>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</si>
  <si>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</si>
  <si>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</si>
  <si>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</si>
  <si>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</si>
  <si>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</si>
  <si>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</si>
  <si>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</si>
  <si>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</si>
  <si>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</si>
  <si>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</si>
  <si>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</si>
  <si>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</si>
  <si>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</si>
  <si>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</si>
  <si>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</si>
  <si>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</si>
  <si>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</si>
  <si>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</si>
  <si>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</si>
  <si>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</si>
  <si>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</si>
  <si>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</si>
  <si>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</si>
  <si>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</si>
  <si>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</si>
  <si>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</si>
  <si>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</si>
  <si>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</si>
  <si>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</si>
  <si>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</si>
  <si>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</si>
  <si>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</si>
  <si>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</si>
  <si>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</si>
  <si>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</si>
  <si>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</si>
  <si>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</si>
  <si>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</si>
  <si>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</si>
  <si>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</si>
  <si>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</si>
  <si>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</si>
  <si>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</si>
  <si>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</si>
  <si>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</si>
  <si>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</si>
  <si>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</si>
  <si>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</si>
  <si>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</si>
  <si>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</si>
  <si>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</si>
  <si>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</si>
  <si>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</si>
  <si>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</si>
  <si>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</si>
  <si>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</si>
  <si>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</si>
  <si>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</si>
  <si>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</si>
  <si>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</si>
  <si>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</si>
  <si>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</si>
  <si>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</si>
  <si>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</si>
  <si>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</si>
  <si>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</si>
  <si>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</si>
  <si>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</si>
  <si>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</si>
  <si>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</si>
  <si>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</si>
  <si>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</si>
  <si>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</si>
  <si>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</si>
  <si>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</si>
  <si>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</si>
  <si>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</si>
  <si>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1.45</t>
  </si>
  <si>
    <t>▲ 9.83</t>
  </si>
  <si>
    <t>▲ 3.47</t>
  </si>
  <si>
    <t>一般会計</t>
  </si>
  <si>
    <t>介護保険特別会計</t>
  </si>
  <si>
    <t>住宅新築資金等特別会計</t>
  </si>
  <si>
    <t>簡易水道特別会計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</si>
  <si>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</si>
  <si>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</si>
  <si>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</si>
  <si>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</si>
  <si>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</si>
  <si>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</si>
  <si>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</si>
  <si>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</si>
  <si>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</si>
  <si>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</si>
  <si>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</si>
  <si>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仁淀川下流衛生事務組合</t>
    <rPh sb="0" eb="3">
      <t>ニヨドガワ</t>
    </rPh>
    <rPh sb="3" eb="5">
      <t>カリュウ</t>
    </rPh>
    <rPh sb="5" eb="7">
      <t>エイセイ</t>
    </rPh>
    <rPh sb="7" eb="9">
      <t>ジム</t>
    </rPh>
    <rPh sb="9" eb="11">
      <t>クミアイ</t>
    </rPh>
    <phoneticPr fontId="2"/>
  </si>
  <si>
    <t>日高村佐川町学校組合</t>
    <rPh sb="0" eb="3">
      <t>ヒダカムラ</t>
    </rPh>
    <rPh sb="3" eb="6">
      <t>サカワチョウ</t>
    </rPh>
    <rPh sb="6" eb="8">
      <t>ガッコウ</t>
    </rPh>
    <rPh sb="8" eb="10">
      <t>クミアイ</t>
    </rPh>
    <phoneticPr fontId="2"/>
  </si>
  <si>
    <t>仁淀消防組合</t>
    <rPh sb="0" eb="2">
      <t>ニヨド</t>
    </rPh>
    <rPh sb="2" eb="4">
      <t>ショウボウ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</si>
  <si>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</si>
  <si>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仁淀川広域市町村圏事務組合</t>
    <rPh sb="0" eb="2">
      <t>ニヨド</t>
    </rPh>
    <rPh sb="2" eb="3">
      <t>ガワ</t>
    </rPh>
    <rPh sb="3" eb="5">
      <t>コウイキ</t>
    </rPh>
    <rPh sb="5" eb="8">
      <t>シチョウソン</t>
    </rPh>
    <rPh sb="8" eb="9">
      <t>ケン</t>
    </rPh>
    <rPh sb="9" eb="11">
      <t>ジム</t>
    </rPh>
    <rPh sb="11" eb="13">
      <t>クミアイ</t>
    </rPh>
    <phoneticPr fontId="2"/>
  </si>
  <si>
    <t>高知県中央西部焼却処理事務組合</t>
    <rPh sb="0" eb="3">
      <t>コウチケン</t>
    </rPh>
    <rPh sb="3" eb="5">
      <t>チュウオウ</t>
    </rPh>
    <rPh sb="5" eb="7">
      <t>セイブ</t>
    </rPh>
    <rPh sb="7" eb="9">
      <t>ショウキャク</t>
    </rPh>
    <rPh sb="9" eb="11">
      <t>ショリ</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</si>
  <si>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</si>
  <si>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13" eb="15">
      <t>イッパン</t>
    </rPh>
    <phoneticPr fontId="2"/>
  </si>
  <si>
    <t>高知県市町村総合事務組合(災害)</t>
    <rPh sb="13" eb="15">
      <t>サイガイ</t>
    </rPh>
    <phoneticPr fontId="2"/>
  </si>
  <si>
    <t>高知県後期高齢者医療広域連合(一般)</t>
    <rPh sb="15" eb="17">
      <t>イッパン</t>
    </rPh>
    <phoneticPr fontId="2"/>
  </si>
  <si>
    <t>高知県後期高齢者医療広域連合(特別)</t>
    <rPh sb="15" eb="17">
      <t>トクベツ</t>
    </rPh>
    <phoneticPr fontId="2"/>
  </si>
  <si>
    <t>庁舎等建設基金</t>
    <phoneticPr fontId="2"/>
  </si>
  <si>
    <t>ふるさとづくり基金</t>
    <rPh sb="7" eb="9">
      <t>キキン</t>
    </rPh>
    <phoneticPr fontId="2"/>
  </si>
  <si>
    <t>光ケーブル網等機器管理基金</t>
    <phoneticPr fontId="2"/>
  </si>
  <si>
    <t>環境基金</t>
    <rPh sb="0" eb="2">
      <t>カンキョウ</t>
    </rPh>
    <rPh sb="2" eb="4">
      <t>キキン</t>
    </rPh>
    <phoneticPr fontId="2"/>
  </si>
  <si>
    <t>-</t>
    <phoneticPr fontId="2"/>
  </si>
  <si>
    <t>-</t>
    <phoneticPr fontId="2"/>
  </si>
  <si>
    <t>地域福祉基金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</si>
  <si>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</si>
  <si>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</si>
  <si>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</si>
  <si>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</si>
  <si>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</si>
  <si>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</si>
  <si>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</si>
  <si>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</si>
  <si>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</si>
  <si>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</si>
  <si>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</si>
  <si>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財源の確保と交付税措置のある起債のみ借り入れする取り組みにより、将来負担比率の抑制減少につながり、他団体よりも健全な結果となっている。しかし、今後は「治水対策事業」・「庁舎建設事業」等の大規模事業も控えているため、将来世代負担比率の変動について検討する必要がある。減価償却率については、保育施設施設建替の為改善。全体的にはまだまだ施設の老朽化が目立つ建物があり、個別施設計画などを基に適正な維持管理を行い、計画的に取組んでいく。</t>
    <rPh sb="13" eb="15">
      <t>ザイゲン</t>
    </rPh>
    <rPh sb="16" eb="18">
      <t>カクホ</t>
    </rPh>
    <rPh sb="19" eb="22">
      <t>コウフゼイ</t>
    </rPh>
    <rPh sb="22" eb="24">
      <t>ソチ</t>
    </rPh>
    <rPh sb="27" eb="29">
      <t>キサイ</t>
    </rPh>
    <rPh sb="31" eb="32">
      <t>カ</t>
    </rPh>
    <rPh sb="33" eb="34">
      <t>イ</t>
    </rPh>
    <rPh sb="37" eb="38">
      <t>ト</t>
    </rPh>
    <rPh sb="39" eb="40">
      <t>ク</t>
    </rPh>
    <rPh sb="45" eb="47">
      <t>ショウライ</t>
    </rPh>
    <rPh sb="47" eb="49">
      <t>フタン</t>
    </rPh>
    <rPh sb="49" eb="51">
      <t>ヒリツ</t>
    </rPh>
    <rPh sb="52" eb="54">
      <t>ヨクセイ</t>
    </rPh>
    <rPh sb="54" eb="56">
      <t>ゲンショウ</t>
    </rPh>
    <rPh sb="156" eb="158">
      <t>ホイク</t>
    </rPh>
    <rPh sb="158" eb="160">
      <t>シセツ</t>
    </rPh>
    <rPh sb="160" eb="162">
      <t>シセツ</t>
    </rPh>
    <rPh sb="162" eb="164">
      <t>タテカ</t>
    </rPh>
    <rPh sb="165" eb="166">
      <t>タメ</t>
    </rPh>
    <rPh sb="166" eb="168">
      <t>カイゼン</t>
    </rPh>
    <rPh sb="169" eb="172">
      <t>ゼンタイテキ</t>
    </rPh>
    <rPh sb="178" eb="180">
      <t>シセツ</t>
    </rPh>
    <rPh sb="181" eb="184">
      <t>ロウキュウカ</t>
    </rPh>
    <rPh sb="185" eb="187">
      <t>メダ</t>
    </rPh>
    <rPh sb="188" eb="190">
      <t>タテモノ</t>
    </rPh>
    <rPh sb="216" eb="219">
      <t>ケイカクテキ</t>
    </rPh>
    <phoneticPr fontId="5"/>
  </si>
  <si>
    <t>実質公債費率は類似団体よりも若干低い数値となっているが、元利償還額の減、事業費補正により基準財政需要額に算入された公債費の減等により、昨年に比べ若干の減となっている。しかしながら今後の「治水対策事業」・「庁舎建設事業」等の大型事業による借入れと合せて、本比率は上昇していくことが予想される為、実質公債費率等も勘案しながら、今後の事業について検討と選択を行う必要がある。</t>
    <rPh sb="14" eb="16">
      <t>ジャッカン</t>
    </rPh>
    <rPh sb="28" eb="30">
      <t>ガンリ</t>
    </rPh>
    <rPh sb="30" eb="32">
      <t>ショウカン</t>
    </rPh>
    <rPh sb="32" eb="33">
      <t>ガク</t>
    </rPh>
    <rPh sb="34" eb="35">
      <t>ゲン</t>
    </rPh>
    <rPh sb="62" eb="63">
      <t>ナド</t>
    </rPh>
    <rPh sb="67" eb="69">
      <t>サクネン</t>
    </rPh>
    <rPh sb="70" eb="71">
      <t>クラ</t>
    </rPh>
    <rPh sb="72" eb="74">
      <t>ジャッカン</t>
    </rPh>
    <rPh sb="75" eb="7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</si>
</sst>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C828-4E9D-BC5C-BA72BE044A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116177</c:v>
                </c:pt>
                <c:pt idx="1">
                  <c:v>209860</c:v>
                </c:pt>
                <c:pt idx="2">
                  <c:v>207889</c:v>
                </c:pt>
                <c:pt idx="3">
                  <c:v>125865</c:v>
                </c:pt>
                <c:pt idx="4">
                  <c:v>338698</c:v>
                </c:pt>
              </c:numCache>
            </c:numRef>
          </c:val>
          <c:smooth val="0"/>
          <c:extLst>
            <c:ext xmlns:c16="http://schemas.microsoft.com/office/drawing/2014/chart" uri="{C3380CC4-5D6E-409C-BE32-E72D297353CC}">
              <c16:uniqueId val="{00000001-C828-4E9D-BC5C-BA72BE044A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2.14</c:v>
                </c:pt>
                <c:pt idx="1">
                  <c:v>2.13</c:v>
                </c:pt>
                <c:pt idx="2">
                  <c:v>2.08</c:v>
                </c:pt>
                <c:pt idx="3">
                  <c:v>1.97</c:v>
                </c:pt>
                <c:pt idx="4">
                  <c:v>1.81</c:v>
                </c:pt>
              </c:numCache>
            </c:numRef>
          </c:val>
          <c:extLst>
            <c:ext xmlns:c16="http://schemas.microsoft.com/office/drawing/2014/chart" uri="{C3380CC4-5D6E-409C-BE32-E72D297353CC}">
              <c16:uniqueId val="{00000000-D615-43BD-85C3-01F805438F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28.03</c:v>
                </c:pt>
                <c:pt idx="1">
                  <c:v>27.11</c:v>
                </c:pt>
                <c:pt idx="2">
                  <c:v>17.739999999999998</c:v>
                </c:pt>
                <c:pt idx="3">
                  <c:v>14.26</c:v>
                </c:pt>
                <c:pt idx="4">
                  <c:v>14.97</c:v>
                </c:pt>
              </c:numCache>
            </c:numRef>
          </c:val>
          <c:extLst>
            <c:ext xmlns:c16="http://schemas.microsoft.com/office/drawing/2014/chart" uri="{C3380CC4-5D6E-409C-BE32-E72D297353CC}">
              <c16:uniqueId val="{00000001-D615-43BD-85C3-01F805438F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0.18</c:v>
                </c:pt>
                <c:pt idx="1">
                  <c:v>-1.45</c:v>
                </c:pt>
                <c:pt idx="2">
                  <c:v>-9.83</c:v>
                </c:pt>
                <c:pt idx="3">
                  <c:v>-3.47</c:v>
                </c:pt>
                <c:pt idx="4">
                  <c:v>0.66</c:v>
                </c:pt>
              </c:numCache>
            </c:numRef>
          </c:val>
          <c:smooth val="0"/>
          <c:extLst>
            <c:ext xmlns:c16="http://schemas.microsoft.com/office/drawing/2014/chart" uri="{C3380CC4-5D6E-409C-BE32-E72D297353CC}">
              <c16:uniqueId val="{00000002-D615-43BD-85C3-01F805438F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A9-4045-B081-3F2CDB5D9A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A9-4045-B081-3F2CDB5D9A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A9-4045-B081-3F2CDB5D9A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5A9-4045-B081-3F2CDB5D9A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c:v>
                </c:pt>
                <c:pt idx="4">
                  <c:v>#N/A</c:v>
                </c:pt>
                <c:pt idx="5">
                  <c:v>0.1</c:v>
                </c:pt>
                <c:pt idx="6">
                  <c:v>#N/A</c:v>
                </c:pt>
                <c:pt idx="7">
                  <c:v>0.09</c:v>
                </c:pt>
                <c:pt idx="8">
                  <c:v>#N/A</c:v>
                </c:pt>
                <c:pt idx="9">
                  <c:v>0.11</c:v>
                </c:pt>
              </c:numCache>
            </c:numRef>
          </c:val>
          <c:extLst>
            <c:ext xmlns:c16="http://schemas.microsoft.com/office/drawing/2014/chart" uri="{C3380CC4-5D6E-409C-BE32-E72D297353CC}">
              <c16:uniqueId val="{00000004-F5A9-4045-B081-3F2CDB5D9AE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0.08</c:v>
                </c:pt>
                <c:pt idx="4">
                  <c:v>#N/A</c:v>
                </c:pt>
                <c:pt idx="5">
                  <c:v>0.12</c:v>
                </c:pt>
                <c:pt idx="6">
                  <c:v>#N/A</c:v>
                </c:pt>
                <c:pt idx="7">
                  <c:v>0.06</c:v>
                </c:pt>
                <c:pt idx="8">
                  <c:v>#N/A</c:v>
                </c:pt>
                <c:pt idx="9">
                  <c:v>0.15</c:v>
                </c:pt>
              </c:numCache>
            </c:numRef>
          </c:val>
          <c:extLst>
            <c:ext xmlns:c16="http://schemas.microsoft.com/office/drawing/2014/chart" uri="{C3380CC4-5D6E-409C-BE32-E72D297353CC}">
              <c16:uniqueId val="{00000005-F5A9-4045-B081-3F2CDB5D9AE0}"/>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0.09</c:v>
                </c:pt>
                <c:pt idx="4">
                  <c:v>#N/A</c:v>
                </c:pt>
                <c:pt idx="5">
                  <c:v>0.1</c:v>
                </c:pt>
                <c:pt idx="6">
                  <c:v>#N/A</c:v>
                </c:pt>
                <c:pt idx="7">
                  <c:v>0.13</c:v>
                </c:pt>
                <c:pt idx="8">
                  <c:v>#N/A</c:v>
                </c:pt>
                <c:pt idx="9">
                  <c:v>0.19</c:v>
                </c:pt>
              </c:numCache>
            </c:numRef>
          </c:val>
          <c:extLst>
            <c:ext xmlns:c16="http://schemas.microsoft.com/office/drawing/2014/chart" uri="{C3380CC4-5D6E-409C-BE32-E72D297353CC}">
              <c16:uniqueId val="{00000006-F5A9-4045-B081-3F2CDB5D9AE0}"/>
            </c:ext>
          </c:extLst>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0.97</c:v>
                </c:pt>
                <c:pt idx="2">
                  <c:v>#N/A</c:v>
                </c:pt>
                <c:pt idx="3">
                  <c:v>0.59</c:v>
                </c:pt>
                <c:pt idx="4">
                  <c:v>#N/A</c:v>
                </c:pt>
                <c:pt idx="5">
                  <c:v>0.75</c:v>
                </c:pt>
                <c:pt idx="6">
                  <c:v>#N/A</c:v>
                </c:pt>
                <c:pt idx="7">
                  <c:v>0.64</c:v>
                </c:pt>
                <c:pt idx="8">
                  <c:v>#N/A</c:v>
                </c:pt>
                <c:pt idx="9">
                  <c:v>0.44</c:v>
                </c:pt>
              </c:numCache>
            </c:numRef>
          </c:val>
          <c:extLst>
            <c:ext xmlns:c16="http://schemas.microsoft.com/office/drawing/2014/chart" uri="{C3380CC4-5D6E-409C-BE32-E72D297353CC}">
              <c16:uniqueId val="{00000007-F5A9-4045-B081-3F2CDB5D9AE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0.06</c:v>
                </c:pt>
                <c:pt idx="2">
                  <c:v>#N/A</c:v>
                </c:pt>
                <c:pt idx="3">
                  <c:v>1</c:v>
                </c:pt>
                <c:pt idx="4">
                  <c:v>#N/A</c:v>
                </c:pt>
                <c:pt idx="5">
                  <c:v>0.89</c:v>
                </c:pt>
                <c:pt idx="6">
                  <c:v>#N/A</c:v>
                </c:pt>
                <c:pt idx="7">
                  <c:v>1.63</c:v>
                </c:pt>
                <c:pt idx="8">
                  <c:v>#N/A</c:v>
                </c:pt>
                <c:pt idx="9">
                  <c:v>1.04</c:v>
                </c:pt>
              </c:numCache>
            </c:numRef>
          </c:val>
          <c:extLst>
            <c:ext xmlns:c16="http://schemas.microsoft.com/office/drawing/2014/chart" uri="{C3380CC4-5D6E-409C-BE32-E72D297353CC}">
              <c16:uniqueId val="{00000008-F5A9-4045-B081-3F2CDB5D9A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1.1599999999999999</c:v>
                </c:pt>
                <c:pt idx="2">
                  <c:v>#N/A</c:v>
                </c:pt>
                <c:pt idx="3">
                  <c:v>1.53</c:v>
                </c:pt>
                <c:pt idx="4">
                  <c:v>#N/A</c:v>
                </c:pt>
                <c:pt idx="5">
                  <c:v>1.31</c:v>
                </c:pt>
                <c:pt idx="6">
                  <c:v>#N/A</c:v>
                </c:pt>
                <c:pt idx="7">
                  <c:v>1.32</c:v>
                </c:pt>
                <c:pt idx="8">
                  <c:v>#N/A</c:v>
                </c:pt>
                <c:pt idx="9">
                  <c:v>1.36</c:v>
                </c:pt>
              </c:numCache>
            </c:numRef>
          </c:val>
          <c:extLst>
            <c:ext xmlns:c16="http://schemas.microsoft.com/office/drawing/2014/chart" uri="{C3380CC4-5D6E-409C-BE32-E72D297353CC}">
              <c16:uniqueId val="{00000009-F5A9-4045-B081-3F2CDB5D9A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c:v>
                </c:pt>
                <c:pt idx="5">
                  <c:v>301</c:v>
                </c:pt>
                <c:pt idx="8">
                  <c:v>280</c:v>
                </c:pt>
                <c:pt idx="11">
                  <c:v>279</c:v>
                </c:pt>
                <c:pt idx="14">
                  <c:v>276</c:v>
                </c:pt>
              </c:numCache>
            </c:numRef>
          </c:val>
          <c:extLst>
            <c:ext xmlns:c16="http://schemas.microsoft.com/office/drawing/2014/chart" uri="{C3380CC4-5D6E-409C-BE32-E72D297353CC}">
              <c16:uniqueId val="{00000000-A97E-4BA5-8ABF-B8B2C7B0E7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7E-4BA5-8ABF-B8B2C7B0E7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2-A97E-4BA5-8ABF-B8B2C7B0E7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32</c:v>
                </c:pt>
                <c:pt idx="6">
                  <c:v>27</c:v>
                </c:pt>
                <c:pt idx="9">
                  <c:v>28</c:v>
                </c:pt>
                <c:pt idx="12">
                  <c:v>28</c:v>
                </c:pt>
              </c:numCache>
            </c:numRef>
          </c:val>
          <c:extLst>
            <c:ext xmlns:c16="http://schemas.microsoft.com/office/drawing/2014/chart" uri="{C3380CC4-5D6E-409C-BE32-E72D297353CC}">
              <c16:uniqueId val="{00000003-A97E-4BA5-8ABF-B8B2C7B0E7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35</c:v>
                </c:pt>
                <c:pt idx="6">
                  <c:v>35</c:v>
                </c:pt>
                <c:pt idx="9">
                  <c:v>35</c:v>
                </c:pt>
                <c:pt idx="12">
                  <c:v>36</c:v>
                </c:pt>
              </c:numCache>
            </c:numRef>
          </c:val>
          <c:extLst>
            <c:ext xmlns:c16="http://schemas.microsoft.com/office/drawing/2014/chart" uri="{C3380CC4-5D6E-409C-BE32-E72D297353CC}">
              <c16:uniqueId val="{00000004-A97E-4BA5-8ABF-B8B2C7B0E7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7E-4BA5-8ABF-B8B2C7B0E7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E-4BA5-8ABF-B8B2C7B0E7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397</c:v>
                </c:pt>
                <c:pt idx="3">
                  <c:v>388</c:v>
                </c:pt>
                <c:pt idx="6">
                  <c:v>359</c:v>
                </c:pt>
                <c:pt idx="9">
                  <c:v>377</c:v>
                </c:pt>
                <c:pt idx="12">
                  <c:v>358</c:v>
                </c:pt>
              </c:numCache>
            </c:numRef>
          </c:val>
          <c:extLst>
            <c:ext xmlns:c16="http://schemas.microsoft.com/office/drawing/2014/chart" uri="{C3380CC4-5D6E-409C-BE32-E72D297353CC}">
              <c16:uniqueId val="{00000007-A97E-4BA5-8ABF-B8B2C7B0E7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147</c:v>
                </c:pt>
                <c:pt idx="2">
                  <c:v>#N/A</c:v>
                </c:pt>
                <c:pt idx="3">
                  <c:v>#N/A</c:v>
                </c:pt>
                <c:pt idx="4">
                  <c:v>154</c:v>
                </c:pt>
                <c:pt idx="5">
                  <c:v>#N/A</c:v>
                </c:pt>
                <c:pt idx="6">
                  <c:v>#N/A</c:v>
                </c:pt>
                <c:pt idx="7">
                  <c:v>141</c:v>
                </c:pt>
                <c:pt idx="8">
                  <c:v>#N/A</c:v>
                </c:pt>
                <c:pt idx="9">
                  <c:v>#N/A</c:v>
                </c:pt>
                <c:pt idx="10">
                  <c:v>161</c:v>
                </c:pt>
                <c:pt idx="11">
                  <c:v>#N/A</c:v>
                </c:pt>
                <c:pt idx="12">
                  <c:v>#N/A</c:v>
                </c:pt>
                <c:pt idx="13">
                  <c:v>146</c:v>
                </c:pt>
                <c:pt idx="14">
                  <c:v>#N/A</c:v>
                </c:pt>
              </c:numCache>
            </c:numRef>
          </c:val>
          <c:smooth val="0"/>
          <c:extLst>
            <c:ext xmlns:c16="http://schemas.microsoft.com/office/drawing/2014/chart" uri="{C3380CC4-5D6E-409C-BE32-E72D297353CC}">
              <c16:uniqueId val="{00000008-A97E-4BA5-8ABF-B8B2C7B0E7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2754</c:v>
                </c:pt>
                <c:pt idx="5">
                  <c:v>2785</c:v>
                </c:pt>
                <c:pt idx="8">
                  <c:v>2616</c:v>
                </c:pt>
                <c:pt idx="11">
                  <c:v>2726</c:v>
                </c:pt>
                <c:pt idx="14">
                  <c:v>3234</c:v>
                </c:pt>
              </c:numCache>
            </c:numRef>
          </c:val>
          <c:extLst>
            <c:ext xmlns:c16="http://schemas.microsoft.com/office/drawing/2014/chart" uri="{C3380CC4-5D6E-409C-BE32-E72D297353CC}">
              <c16:uniqueId val="{00000000-A61D-4BF6-8789-50F453CB37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c:v>
                </c:pt>
                <c:pt idx="5">
                  <c:v>38</c:v>
                </c:pt>
                <c:pt idx="8">
                  <c:v>23</c:v>
                </c:pt>
                <c:pt idx="11">
                  <c:v>14</c:v>
                </c:pt>
                <c:pt idx="14">
                  <c:v>5</c:v>
                </c:pt>
              </c:numCache>
            </c:numRef>
          </c:val>
          <c:extLst>
            <c:ext xmlns:c16="http://schemas.microsoft.com/office/drawing/2014/chart" uri="{C3380CC4-5D6E-409C-BE32-E72D297353CC}">
              <c16:uniqueId val="{00000001-A61D-4BF6-8789-50F453CB37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2196</c:v>
                </c:pt>
                <c:pt idx="5">
                  <c:v>2105</c:v>
                </c:pt>
                <c:pt idx="8">
                  <c:v>2269</c:v>
                </c:pt>
                <c:pt idx="11">
                  <c:v>2101</c:v>
                </c:pt>
                <c:pt idx="14">
                  <c:v>1850</c:v>
                </c:pt>
              </c:numCache>
            </c:numRef>
          </c:val>
          <c:extLst>
            <c:ext xmlns:c16="http://schemas.microsoft.com/office/drawing/2014/chart" uri="{C3380CC4-5D6E-409C-BE32-E72D297353CC}">
              <c16:uniqueId val="{00000002-A61D-4BF6-8789-50F453CB37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1D-4BF6-8789-50F453CB37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1D-4BF6-8789-50F453CB37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1D-4BF6-8789-50F453CB37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312</c:v>
                </c:pt>
                <c:pt idx="3">
                  <c:v>289</c:v>
                </c:pt>
                <c:pt idx="6">
                  <c:v>293</c:v>
                </c:pt>
                <c:pt idx="9">
                  <c:v>257</c:v>
                </c:pt>
                <c:pt idx="12">
                  <c:v>241</c:v>
                </c:pt>
              </c:numCache>
            </c:numRef>
          </c:val>
          <c:extLst>
            <c:ext xmlns:c16="http://schemas.microsoft.com/office/drawing/2014/chart" uri="{C3380CC4-5D6E-409C-BE32-E72D297353CC}">
              <c16:uniqueId val="{00000006-A61D-4BF6-8789-50F453CB37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133</c:v>
                </c:pt>
                <c:pt idx="3">
                  <c:v>107</c:v>
                </c:pt>
                <c:pt idx="6">
                  <c:v>80</c:v>
                </c:pt>
                <c:pt idx="9">
                  <c:v>55</c:v>
                </c:pt>
                <c:pt idx="12">
                  <c:v>105</c:v>
                </c:pt>
              </c:numCache>
            </c:numRef>
          </c:val>
          <c:extLst>
            <c:ext xmlns:c16="http://schemas.microsoft.com/office/drawing/2014/chart" uri="{C3380CC4-5D6E-409C-BE32-E72D297353CC}">
              <c16:uniqueId val="{00000007-A61D-4BF6-8789-50F453CB37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452</c:v>
                </c:pt>
                <c:pt idx="3">
                  <c:v>435</c:v>
                </c:pt>
                <c:pt idx="6">
                  <c:v>481</c:v>
                </c:pt>
                <c:pt idx="9">
                  <c:v>505</c:v>
                </c:pt>
                <c:pt idx="12">
                  <c:v>510</c:v>
                </c:pt>
              </c:numCache>
            </c:numRef>
          </c:val>
          <c:extLst>
            <c:ext xmlns:c16="http://schemas.microsoft.com/office/drawing/2014/chart" uri="{C3380CC4-5D6E-409C-BE32-E72D297353CC}">
              <c16:uniqueId val="{00000008-A61D-4BF6-8789-50F453CB37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c:v>
                </c:pt>
                <c:pt idx="3">
                  <c:v>53</c:v>
                </c:pt>
                <c:pt idx="6">
                  <c:v>31</c:v>
                </c:pt>
                <c:pt idx="9">
                  <c:v>25</c:v>
                </c:pt>
                <c:pt idx="12">
                  <c:v>58</c:v>
                </c:pt>
              </c:numCache>
            </c:numRef>
          </c:val>
          <c:extLst>
            <c:ext xmlns:c16="http://schemas.microsoft.com/office/drawing/2014/chart" uri="{C3380CC4-5D6E-409C-BE32-E72D297353CC}">
              <c16:uniqueId val="{00000009-A61D-4BF6-8789-50F453CB37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3012</c:v>
                </c:pt>
                <c:pt idx="3">
                  <c:v>3005</c:v>
                </c:pt>
                <c:pt idx="6">
                  <c:v>3129</c:v>
                </c:pt>
                <c:pt idx="9">
                  <c:v>3123</c:v>
                </c:pt>
                <c:pt idx="12">
                  <c:v>3832</c:v>
                </c:pt>
              </c:numCache>
            </c:numRef>
          </c:val>
          <c:extLst>
            <c:ext xmlns:c16="http://schemas.microsoft.com/office/drawing/2014/chart" uri="{C3380CC4-5D6E-409C-BE32-E72D297353CC}">
              <c16:uniqueId val="{0000000A-A61D-4BF6-8789-50F453CB37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1D-4BF6-8789-50F453CB37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352</c:v>
                </c:pt>
                <c:pt idx="1">
                  <c:v>284</c:v>
                </c:pt>
                <c:pt idx="2">
                  <c:v>300</c:v>
                </c:pt>
              </c:numCache>
            </c:numRef>
          </c:val>
          <c:extLst>
            <c:ext xmlns:c16="http://schemas.microsoft.com/office/drawing/2014/chart" uri="{C3380CC4-5D6E-409C-BE32-E72D297353CC}">
              <c16:uniqueId val="{00000000-75FF-4980-8AB9-6FBA87F1A5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231</c:v>
                </c:pt>
                <c:pt idx="1">
                  <c:v>240</c:v>
                </c:pt>
                <c:pt idx="2">
                  <c:v>318</c:v>
                </c:pt>
              </c:numCache>
            </c:numRef>
          </c:val>
          <c:extLst>
            <c:ext xmlns:c16="http://schemas.microsoft.com/office/drawing/2014/chart" uri="{C3380CC4-5D6E-409C-BE32-E72D297353CC}">
              <c16:uniqueId val="{00000001-75FF-4980-8AB9-6FBA87F1A5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1583</c:v>
                </c:pt>
                <c:pt idx="1">
                  <c:v>1479</c:v>
                </c:pt>
                <c:pt idx="2">
                  <c:v>1096</c:v>
                </c:pt>
              </c:numCache>
            </c:numRef>
          </c:val>
          <c:extLst>
            <c:ext xmlns:c16="http://schemas.microsoft.com/office/drawing/2014/chart" uri="{C3380CC4-5D6E-409C-BE32-E72D297353CC}">
              <c16:uniqueId val="{00000002-75FF-4980-8AB9-6FBA87F1A5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{B55D9F1E-895C-4211-A13F-56F7F4E9E401}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80F-4A8E-BA52-49D26B994F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{16907598-92AD-4306-A139-8DDC3A00AF23}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0F-4A8E-BA52-49D26B994F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{E87B479E-BFC4-449C-8D19-2A47F2D25C69}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0F-4A8E-BA52-49D26B994F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{3D02F36C-BA0C-4D84-A46A-208358F06143}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0F-4A8E-BA52-49D26B994F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{A3D5A3D4-6C14-4E57-BE62-5CFB0CB4D809}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0F-4A8E-BA52-49D26B994F5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{5ADAE8A9-DA8C-41DC-A2BA-4C27EB3ECACC}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80F-4A8E-BA52-49D26B994F5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{530E9027-2377-4F5D-B68D-B8C41691C4FA}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80F-4A8E-BA52-49D26B994F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{510EE09E-3216-4FB6-91B2-987C421A9B35}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80F-4A8E-BA52-49D26B994F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{61217719-DE1A-45A2-9661-A7CA46AA727C}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80F-4A8E-BA52-49D26B994F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48.7</c:v>
                </c:pt>
                <c:pt idx="16">
                  <c:v>56.4</c:v>
                </c:pt>
                <c:pt idx="24">
                  <c:v>58.8</c:v>
                </c:pt>
                <c:pt idx="32">
                  <c:v>52.8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80F-4A8E-BA52-49D26B994F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{532F0230-F215-4659-8134-B62D8CD96253}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80F-4A8E-BA52-49D26B994F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{DB6E397F-682B-45A2-B94E-5A99033F53B7}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0F-4A8E-BA52-49D26B994F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{0192DA03-7155-4E02-B842-B9D1A9C8D9D1}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0F-4A8E-BA52-49D26B994F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{AD451527-83CE-415F-B6B2-5EF639834431}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0F-4A8E-BA52-49D26B994F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{E6AD8A89-DFCF-4A99-B4C5-3BEED4C7E824}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0F-4A8E-BA52-49D26B994F5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{A49BA283-05FA-4072-AB59-236A5C0AD75D}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80F-4A8E-BA52-49D26B994F5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{F6A0D864-41A6-4356-B3D3-22BEC014025A}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80F-4A8E-BA52-49D26B994F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{14E9F120-6504-4EF8-8B6E-F42C098D0C28}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80F-4A8E-BA52-49D26B994F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{CCA2B8D8-8651-4C54-82F7-3ABE24BF0750}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80F-4A8E-BA52-49D26B994F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280F-4A8E-BA52-49D26B994F5B}"/>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{AFC032EE-C1E6-4D00-92C0-0E950263DFA4}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205-407A-BA25-A901A6761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{2FF20F66-E6A0-4033-9734-66CD441EFF4B}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5-407A-BA25-A901A6761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{E11DF2C0-D913-4732-8343-BD00A15DC8A3}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5-407A-BA25-A901A6761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{900D6F54-C523-402F-81EA-58A29C663F81}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5-407A-BA25-A901A6761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{6C555C6E-D325-484A-BD71-ABAA02926EEA}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5-407A-BA25-A901A676127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{9F07A56F-6645-457F-9848-34728AC0450B}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205-407A-BA25-A901A676127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{4CE39294-39F3-40B0-99FE-6B147D91547C}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205-407A-BA25-A901A676127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{77A4C152-A128-432F-B439-32749FC3086D}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205-407A-BA25-A901A676127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{0672F465-5439-4C96-8C48-A07545C77A33}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205-407A-BA25-A901A6761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7.5</c:v>
                </c:pt>
                <c:pt idx="16">
                  <c:v>8.1999999999999993</c:v>
                </c:pt>
                <c:pt idx="24">
                  <c:v>8.8000000000000007</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05-407A-BA25-A901A67612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{E94DED06-58BF-4D9A-9998-CDDFA99D71D1}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205-407A-BA25-A901A67612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{BCC30ADB-88A6-4028-A72A-54ADE7C71846}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5-407A-BA25-A901A6761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{BD547391-C2AB-4411-9697-CC98BE6AE6B7}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5-407A-BA25-A901A6761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{C9F0AB3C-5AD2-4099-BAF5-C0ADDD8F5239}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5-407A-BA25-A901A6761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{B00C1537-54A7-4235-8822-955EEE8ADD45}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5-407A-BA25-A901A676127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{E089D448-A381-42CF-936A-9E02D643A48D}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205-407A-BA25-A901A676127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{2911DA00-6BAA-4F38-A625-CDC475FA9381}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205-407A-BA25-A901A676127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{FCB00C2F-2AC1-4D3A-8CD2-898EF86484F8}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205-407A-BA25-A901A676127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{FE8C8F80-B458-49E1-AEF1-873B979DFB8A}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205-407A-BA25-A901A6761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7205-407A-BA25-A901A6761275}"/>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a:t>
          </a:r>
          <a:r>
            <a:rPr kumimoji="1" lang="en-US" altLang="ja-JP" sz="1050">
              <a:latin typeface="ＭＳ ゴシック" pitchFamily="49" charset="-128"/>
              <a:ea typeface="ＭＳ ゴシック" pitchFamily="49" charset="-128"/>
            </a:rPr>
            <a:t>H19</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年度の</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ヵ年にわたり利率の高い起債を繰上償還したことや過去の起債借入額の抑制したことにより近年は減少傾向にあったものの、今後「治水対策事業」・「庁舎建設事業」等の大型事業の影響により、比率は悪化していくことが予想される。</a:t>
          </a:r>
        </a:p>
        <a:p>
          <a:r>
            <a:rPr kumimoji="1" lang="ja-JP" altLang="en-US" sz="1050">
              <a:latin typeface="ＭＳ ゴシック" pitchFamily="49" charset="-128"/>
              <a:ea typeface="ＭＳ ゴシック" pitchFamily="49" charset="-128"/>
            </a:rPr>
            <a:t>　公営企業債の元利償還金に対する繰入金については、簡易水道特別会計が全体を占め、横ばいで推移している。</a:t>
          </a:r>
        </a:p>
        <a:p>
          <a:r>
            <a:rPr kumimoji="1" lang="ja-JP" altLang="en-US" sz="1050">
              <a:latin typeface="ＭＳ ゴシック" pitchFamily="49" charset="-128"/>
              <a:ea typeface="ＭＳ ゴシック" pitchFamily="49" charset="-128"/>
            </a:rPr>
            <a:t>　組合等が起こした地方債の元利償還金に対する負担金等については、一組の地方債残高の減により、横ばいとなっている。</a:t>
          </a:r>
        </a:p>
        <a:p>
          <a:r>
            <a:rPr kumimoji="1" lang="ja-JP" altLang="en-US" sz="1050">
              <a:latin typeface="ＭＳ ゴシック" pitchFamily="49" charset="-128"/>
              <a:ea typeface="ＭＳ ゴシック" pitchFamily="49" charset="-128"/>
            </a:rPr>
            <a:t>　算入公債費等については、過去の起債に対する基準財政需要額であり、交付税措置率の高い起債の償還終了により減少となっている。</a:t>
          </a:r>
        </a:p>
        <a:p>
          <a:r>
            <a:rPr kumimoji="1" lang="ja-JP" altLang="en-US" sz="1050">
              <a:latin typeface="ＭＳ ゴシック" pitchFamily="49" charset="-128"/>
              <a:ea typeface="ＭＳ ゴシック" pitchFamily="49" charset="-128"/>
            </a:rPr>
            <a:t>　実質公債費比率の分子については、元利償還金が減となったことで減少となっている。</a:t>
          </a:r>
        </a:p>
        <a:p>
          <a:r>
            <a:rPr kumimoji="1" lang="ja-JP" altLang="en-US" sz="1050">
              <a:latin typeface="ＭＳ ゴシック" pitchFamily="49" charset="-128"/>
              <a:ea typeface="ＭＳ ゴシック" pitchFamily="49" charset="-128"/>
            </a:rPr>
            <a:t>　今後においても事業採択の際に、必要性や緊急性のほか、補助率や交付税措置率の高い地方債を充当できる事業を優先させるなど、事業の採択を慎重に検討し、計画的な行財政運営に努めていく必要がある。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将来負担額としては、一般会計等に係る地方債の現在高が大部分を占め、ついで公営企業債等繰入見込額、退職手当負担見込額という順になっている。</a:t>
          </a:r>
        </a:p>
        <a:p>
          <a:r>
            <a:rPr kumimoji="1" lang="ja-JP" altLang="en-US" sz="1050">
              <a:latin typeface="ＭＳ ゴシック" pitchFamily="49" charset="-128"/>
              <a:ea typeface="ＭＳ ゴシック" pitchFamily="49" charset="-128"/>
            </a:rPr>
            <a:t>　一般会計等に係る地方債の現在高については、近年の低金利により、交付税措置のある起債を積極的に活用している為、増加傾向となっている。</a:t>
          </a:r>
        </a:p>
        <a:p>
          <a:r>
            <a:rPr kumimoji="1" lang="ja-JP" altLang="en-US" sz="1050">
              <a:latin typeface="ＭＳ ゴシック" pitchFamily="49" charset="-128"/>
              <a:ea typeface="ＭＳ ゴシック" pitchFamily="49" charset="-128"/>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p>
        <a:p>
          <a:r>
            <a:rPr kumimoji="1" lang="ja-JP" altLang="en-US" sz="1050">
              <a:latin typeface="ＭＳ ゴシック" pitchFamily="49" charset="-128"/>
              <a:ea typeface="ＭＳ ゴシック" pitchFamily="49" charset="-128"/>
            </a:rPr>
            <a:t>　充当可能特定歳入については、村営住宅使用料であるが、村営住宅使用料が年々減少傾向となっており、減となっている。</a:t>
          </a:r>
        </a:p>
        <a:p>
          <a:r>
            <a:rPr kumimoji="1" lang="ja-JP" altLang="en-US" sz="1050">
              <a:latin typeface="ＭＳ ゴシック" pitchFamily="49" charset="-128"/>
              <a:ea typeface="ＭＳ ゴシック" pitchFamily="49" charset="-128"/>
            </a:rPr>
            <a:t>　基準財政需要額算入見込額については、地方債現在高が増加傾向にある中、交付税算入率の高い地方債を優先的に活用していることもあり、今後、基準財政需要額算入見込額は増加していく見込みとなっている。</a:t>
          </a:r>
        </a:p>
        <a:p>
          <a:r>
            <a:rPr kumimoji="1" lang="ja-JP" altLang="en-US" sz="1050">
              <a:latin typeface="ＭＳ ゴシック" pitchFamily="49" charset="-128"/>
              <a:ea typeface="ＭＳ ゴシック" pitchFamily="49" charset="-128"/>
            </a:rPr>
            <a:t>　将来負担比率の分子については、</a:t>
          </a:r>
          <a:r>
            <a:rPr kumimoji="1" lang="en-US" altLang="ja-JP" sz="1050">
              <a:latin typeface="ＭＳ ゴシック" pitchFamily="49" charset="-128"/>
              <a:ea typeface="ＭＳ ゴシック" pitchFamily="49" charset="-128"/>
            </a:rPr>
            <a:t>R</a:t>
          </a:r>
          <a:r>
            <a:rPr kumimoji="1" lang="ja-JP" altLang="en-US" sz="1050">
              <a:latin typeface="ＭＳ ゴシック" pitchFamily="49" charset="-128"/>
              <a:ea typeface="ＭＳ ゴシック" pitchFamily="49" charset="-128"/>
            </a:rPr>
            <a:t>元年度においては充当可能基金高が減少となったことに加え、地方債の現在高の増加の影響により、将来負担比率は悪化となった。</a:t>
          </a:r>
        </a:p>
        <a:p>
          <a:r>
            <a:rPr kumimoji="1" lang="ja-JP" altLang="en-US" sz="1050">
              <a:latin typeface="ＭＳ ゴシック" pitchFamily="49" charset="-128"/>
              <a:ea typeface="ＭＳ ゴシック" pitchFamily="49" charset="-128"/>
            </a:rPr>
            <a:t>　今後も引き続き、交付税算入のある有利な起債を積極的に借入れるとともに、適正な職員管理を行いながら、行財政の健全な運営に努める必要がある。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元年度においては、基金を取り崩して実施される事業費の減により、対前年度比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次に特定目的基金においては、庁舎建設事業への庁舎等建設基金の繰入により、対前年度比△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百万円の減となった。以上の結果、基金全体としては、対前年度比△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大型事業による公債費負担増に備え、減債基金への積立てを優先的に実施し、利率の高い起債について繰上償還に努める。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庁舎建設等基金：村庁舎等の建設整備に要する経費に充てる。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ふるさとづくり基金：多様な歴史、伝統、文化産業等を活かし、地域の活性化を図る。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光ケーブル網等機器管理基金：光ケーブル網等の維持、管理、更新等に要する経費に充てる。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環境基金：良好な生活環境の確保及び保全に係る事業に要する経費に充てる。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庁舎建設等基金：庁舎建設事業等へ繰入により、対前年度△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 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ふるさとづくり基金：親水公園事業への繰入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百万円が主要因となり、対前年度△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 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基金利息のみ積立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年を計画的に積立て、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年毎の機器更新事業に充てる。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環境基金：メガソーラー配当金の積立てが主要因となり、対前年度比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 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年度にかけて実施する庁舎建設事業のため、約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ふるさとづくり基金：龍馬チャレンジ事業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、能津振興策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地域福祉基金：これからの高齢化社会に備え、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年度に予定する機器更新事業により、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環境基金：錦山公園管理費に充てる。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基金を取り崩して実施される事業費の減により、対前年度比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災害等への備えのため、過去の実績を踏まえ、財調基金と減債基金をあわせて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決算余剰金を優先的に積立てたことにより、対前年度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「庁舎建設事業」・「治水対策事業」の大型事業による公債費の増に備え、財調基金と減債基金をあわせて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9F5C9B-3BF9-4FC5-BE85-DC9C8104A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9C5B03-B5B2-4054-9798-AF915079D0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95FC994-FD23-4964-A03F-41102516A56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F58DC0D-0244-4320-9F3A-9DC10BA34DF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C4B667F-CC93-4CF2-93CA-8AACC3E34DB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6F164A3-B3BA-4588-A8D4-3EE1BCBB56B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2375945-4B34-45B9-A13D-7B24A825696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8F73776-95E5-49FD-B032-566B11D6B7C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87D19F7-97F2-4C0D-883E-D14A3647E0E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60DBDD9-2804-4E60-A1EB-1741F65DF59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94C21AB-1AFA-4573-B446-EBEFFDB56E4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DC4786F-B83F-44D2-8DD2-64BA803AF8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0DDBE4E-0B2A-442E-A874-EB4B01FBDAB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78BB6CA-BBBD-4803-A03D-36854E0D07F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670865B-F07F-47E7-8997-6156D5844B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C187797-3EE8-4FA4-8EC1-6A6E0A12C69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94BF121-352C-4A7C-978A-E493816C27E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813767F-F5A9-4CAA-B227-2C9C910F12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761E324-7300-4401-A18E-506E215BBD2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27527BE-1E11-46FF-9BA1-AB96690C1F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5101968-8431-4876-A74A-92E7B426B3E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FF4E4AE-E57F-4A73-82E7-378E500F360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5948B15-A2B9-4BB6-AE59-F7CE24619A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CADC68A-10FC-4D7B-B66D-054B33D5E13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7AC2DE3-9545-4507-872A-E2C6FAF47E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D4F20AE-3BD5-468B-8F07-D492ED9CFCB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C640854-8539-4606-AFB8-5760056213F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C70B4CB-0F65-4974-9F8A-2BF07D06749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BAA191E-4BED-4A29-8ACF-DD506055AE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13F3F0B-FFA3-4F30-BC80-D5A416B0A2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FF18793-2F36-47C0-A2B8-66F6BACF3B2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9B6F307-069B-4CDC-B254-DF207EDB60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A39A949-285A-4456-B54B-D3ED2310DC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F23393A-0F18-4C21-967B-5E3F583FB1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4D5F803-7E92-44E3-B571-ACE8ADA279A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0303FD6-CAEC-4280-BD47-58090C585C0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80D1E4B-F74B-4EC8-94C4-4A88A48F6E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CB8439-3609-4DB3-9287-EF17F38CBEA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2C0B8E2-C688-407F-8438-42AB335D620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ED8C4FB-4A87-4AD1-9448-7422A6C92AC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821076E-A00E-4DE6-94BA-71D02B01975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26B6372-4A56-48E2-A9E8-90D871011E3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0B44796-5972-41F6-8BDF-5BE56402123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1B85E35-AC7A-48D6-BBB0-247834530E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87FA2C2-FCCA-4614-82EA-81842B4B756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D72C3F4-5C9E-41E0-BD6B-BA5CCF7ABC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DB1F18B-3A4E-4807-A1AB-4ACC92E73B7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12BF5FB-2896-412F-A5FE-B7A4DE56BF0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7E927D8-2282-4F54-977B-CEB633013A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67B3C74-3E0C-4BCE-A038-8E85C431E6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858B8C3-3172-4063-A57B-A23E015413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E5253C1-2974-405D-85C2-05279FD08A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6C62F7C-7301-429D-AC25-FACCE1FB5E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3FCBFC7-7122-4147-B98A-62EC76B91DD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9D91BCB-0509-4BB1-B32F-129FAC0708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4F6881F-F2B1-402E-A6B4-68A20290E1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4BB52E0-9B7C-40EE-A5FC-A434B0D3822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保育施設の新規建替が筆頭要因とし改善となった。また庁舎の建替を</a:t>
          </a:r>
          <a:r>
            <a:rPr lang="en-US" altLang="ja-JP" sz="1100" b="0" i="0" baseline="0">
              <a:solidFill>
                <a:schemeClr val="dk1"/>
              </a:solidFill>
              <a:effectLst/>
              <a:latin typeface="+mn-lt"/>
              <a:ea typeface="+mn-ea"/>
              <a:cs typeface="+mn-cs"/>
            </a:rPr>
            <a:t>R4</a:t>
          </a:r>
          <a:r>
            <a:rPr lang="ja-JP" altLang="en-US" sz="1100" b="0" i="0" baseline="0">
              <a:solidFill>
                <a:schemeClr val="dk1"/>
              </a:solidFill>
              <a:effectLst/>
              <a:latin typeface="+mn-lt"/>
              <a:ea typeface="+mn-ea"/>
              <a:cs typeface="+mn-cs"/>
            </a:rPr>
            <a:t>までに実施予定としているため以降も減少が見込まれる。今後も</a:t>
          </a:r>
          <a:r>
            <a:rPr lang="ja-JP" altLang="ja-JP" sz="1100" b="0" i="0" baseline="0">
              <a:solidFill>
                <a:schemeClr val="dk1"/>
              </a:solidFill>
              <a:effectLst/>
              <a:latin typeface="+mn-lt"/>
              <a:ea typeface="+mn-ea"/>
              <a:cs typeface="+mn-cs"/>
            </a:rPr>
            <a:t>個別施設計画を基に適正な更新や取壊等を</a:t>
          </a:r>
          <a:r>
            <a:rPr lang="ja-JP" altLang="en-US" sz="1100" b="0" i="0" baseline="0">
              <a:solidFill>
                <a:schemeClr val="dk1"/>
              </a:solidFill>
              <a:effectLst/>
              <a:latin typeface="+mn-lt"/>
              <a:ea typeface="+mn-ea"/>
              <a:cs typeface="+mn-cs"/>
            </a:rPr>
            <a:t>進</a:t>
          </a:r>
          <a:r>
            <a:rPr lang="ja-JP" altLang="ja-JP" sz="1100" b="0" i="0" baseline="0">
              <a:solidFill>
                <a:schemeClr val="dk1"/>
              </a:solidFill>
              <a:effectLst/>
              <a:latin typeface="+mn-lt"/>
              <a:ea typeface="+mn-ea"/>
              <a:cs typeface="+mn-cs"/>
            </a:rPr>
            <a:t>めていく事で減価償却率の改善に努める。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B105042-7DE9-4D05-BB5B-02C3E6572DC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CE6E781-B129-415F-A568-C28B9A33858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80A5559-BE55-49B7-A291-E77698C5D49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BE80F70-325B-4092-B8F0-C0B5F1092ED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ACEEE2A-C0A8-495C-84EA-44968936B70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06428BC-7F2C-4F54-AEBA-773CF5383E9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A56B314-8041-48E5-BA4C-FA522AC4D0D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2E727F9-1CCA-4D56-8821-B1AC4FB1457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333F0C6-EDD5-45D5-B415-DE84BC99751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47030DC-A584-4E9A-8505-46584D816AD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9B619C5B-6D99-4D01-A2D0-7C4D43DEED1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5F07F08-1B40-480A-9FB9-02262901682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6D1C9C1-0EF7-4EF2-9571-13E198B3324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5BFE6E5-FC08-4F5A-92CF-91A2558B152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61470CA-880E-42BC-9E7F-5AB85BEDDBA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21669FB-D47A-44BF-BD09-A908BB74013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6F50C11-F120-43F8-A556-8158E934917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E6ADE40-3772-40D6-8ED4-320CE4E64D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3309FBAA-D439-4A8C-8066-5F29414FFA01}"/>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39AEF54E-3571-40F5-BC37-9C1967FA0002}"/>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5729F26F-019A-42AE-AF06-5B1FEA65A482}"/>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a:extLst>
            <a:ext uri="{FF2B5EF4-FFF2-40B4-BE49-F238E27FC236}">
              <a16:creationId xmlns:a16="http://schemas.microsoft.com/office/drawing/2014/main" id="{28335135-5BE8-4EAE-AB7F-C0DC001FA11A}"/>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a:extLst>
            <a:ext uri="{FF2B5EF4-FFF2-40B4-BE49-F238E27FC236}">
              <a16:creationId xmlns:a16="http://schemas.microsoft.com/office/drawing/2014/main" id="{677B0E20-7F16-4D26-A5D5-5A4FD6B71E8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75C1B496-055A-4B4C-880E-675DE9613186}"/>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81E4BA5F-87EB-452F-A7AC-4D39ECF2485E}"/>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a:extLst>
            <a:ext uri="{FF2B5EF4-FFF2-40B4-BE49-F238E27FC236}">
              <a16:creationId xmlns:a16="http://schemas.microsoft.com/office/drawing/2014/main" id="{74CCD12F-B17F-4899-8D2C-D3E163EBCCCA}"/>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a:extLst>
            <a:ext uri="{FF2B5EF4-FFF2-40B4-BE49-F238E27FC236}">
              <a16:creationId xmlns:a16="http://schemas.microsoft.com/office/drawing/2014/main" id="{D101526C-3039-4864-BBA9-5B85C724A9E3}"/>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a:extLst>
            <a:ext uri="{FF2B5EF4-FFF2-40B4-BE49-F238E27FC236}">
              <a16:creationId xmlns:a16="http://schemas.microsoft.com/office/drawing/2014/main" id="{4C40D229-C31F-4E01-A8BC-8BC2F1C18946}"/>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7" name="フローチャート: 判断 86">
          <a:extLst>
            <a:ext uri="{FF2B5EF4-FFF2-40B4-BE49-F238E27FC236}">
              <a16:creationId xmlns:a16="http://schemas.microsoft.com/office/drawing/2014/main" id="{3AF41993-94FD-42C8-A408-2C2819ACF0FC}"/>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D8AAECA-A270-4638-B6DA-E08483E850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F4E20C1-30C6-4D40-BAFC-B9ACBC15F6B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349B01E-6973-437F-9630-E68A6F9031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7809AFD-7F85-4948-8BBF-0A037F1B5B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A687616-E1AF-4030-B7D8-3758EAEC2C4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33292</xdr:rowOff>
    </xdr:from>
    <xdr:to>
      <xdr:col>23</xdr:col>
      <xdr:colOff>136525</xdr:colOff>
      <xdr:row>28</xdr:row>
      <xdr:rowOff>134892</xdr:rowOff>
    </xdr:to>
    <xdr:sp macro="" textlink="">
      <xdr:nvSpPr>
        <xdr:cNvPr id="93" name="楕円 92">
          <a:extLst>
            <a:ext uri="{FF2B5EF4-FFF2-40B4-BE49-F238E27FC236}">
              <a16:creationId xmlns:a16="http://schemas.microsoft.com/office/drawing/2014/main" id="{B58EAEC5-219C-4EF6-AB1A-2CE4F3BC7D07}"/>
            </a:ext>
          </a:extLst>
        </xdr:cNvPr>
        <xdr:cNvSpPr/>
      </xdr:nvSpPr>
      <xdr:spPr>
        <a:xfrm>
          <a:off x="47117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56169</xdr:rowOff>
    </xdr:from>
    <xdr:ext cx="405111" cy="259045"/>
    <xdr:sp macro="" textlink="">
      <xdr:nvSpPr>
        <xdr:cNvPr id="94" name="有形固定資産減価償却率該当値テキスト">
          <a:extLst>
            <a:ext uri="{FF2B5EF4-FFF2-40B4-BE49-F238E27FC236}">
              <a16:creationId xmlns:a16="http://schemas.microsoft.com/office/drawing/2014/main" id="{E9A35F67-C9B0-4335-AC66-8586A627651D}"/>
            </a:ext>
          </a:extLst>
        </xdr:cNvPr>
        <xdr:cNvSpPr txBox="1"/>
      </xdr:nvSpPr>
      <xdr:spPr>
        <a:xfrm>
          <a:off x="4813300"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95" name="楕円 94">
          <a:extLst>
            <a:ext uri="{FF2B5EF4-FFF2-40B4-BE49-F238E27FC236}">
              <a16:creationId xmlns:a16="http://schemas.microsoft.com/office/drawing/2014/main" id="{203A306C-35D2-4CCA-9189-302F975FF519}"/>
            </a:ext>
          </a:extLst>
        </xdr:cNvPr>
        <xdr:cNvSpPr/>
      </xdr:nvSpPr>
      <xdr:spPr>
        <a:xfrm>
          <a:off x="4000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84092</xdr:rowOff>
    </xdr:from>
    <xdr:to>
      <xdr:col>23</xdr:col>
      <xdr:colOff>85725</xdr:colOff>
      <xdr:row>29</xdr:row>
      <xdr:rowOff>97699</xdr:rowOff>
    </xdr:to>
    <xdr:cxnSp macro="">
      <xdr:nvCxnSpPr>
        <xdr:cNvPr id="96" name="直線コネクタ 95">
          <a:extLst>
            <a:ext uri="{FF2B5EF4-FFF2-40B4-BE49-F238E27FC236}">
              <a16:creationId xmlns:a16="http://schemas.microsoft.com/office/drawing/2014/main" id="{3C0EBF4B-1B73-481F-B3A9-B2C52DBA6B62}"/>
            </a:ext>
          </a:extLst>
        </xdr:cNvPr>
        <xdr:cNvCxnSpPr/>
      </xdr:nvCxnSpPr>
      <xdr:spPr>
        <a:xfrm flipV="1">
          <a:off x="4051300" y="5656217"/>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144326</xdr:rowOff>
    </xdr:from>
    <xdr:to>
      <xdr:col>15</xdr:col>
      <xdr:colOff>187325</xdr:colOff>
      <xdr:row>29</xdr:row>
      <xdr:rowOff>74476</xdr:rowOff>
    </xdr:to>
    <xdr:sp macro="" textlink="">
      <xdr:nvSpPr>
        <xdr:cNvPr id="97" name="楕円 96">
          <a:extLst>
            <a:ext uri="{FF2B5EF4-FFF2-40B4-BE49-F238E27FC236}">
              <a16:creationId xmlns:a16="http://schemas.microsoft.com/office/drawing/2014/main" id="{4266C5CC-09B8-4D3C-8277-F9E993F32C47}"/>
            </a:ext>
          </a:extLst>
        </xdr:cNvPr>
        <xdr:cNvSpPr/>
      </xdr:nvSpPr>
      <xdr:spPr>
        <a:xfrm>
          <a:off x="3238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23676</xdr:rowOff>
    </xdr:from>
    <xdr:to>
      <xdr:col>19</xdr:col>
      <xdr:colOff>136525</xdr:colOff>
      <xdr:row>29</xdr:row>
      <xdr:rowOff>97699</xdr:rowOff>
    </xdr:to>
    <xdr:cxnSp macro="">
      <xdr:nvCxnSpPr>
        <xdr:cNvPr id="98" name="直線コネクタ 97">
          <a:extLst>
            <a:ext uri="{FF2B5EF4-FFF2-40B4-BE49-F238E27FC236}">
              <a16:creationId xmlns:a16="http://schemas.microsoft.com/office/drawing/2014/main" id="{300FE774-4418-4F4B-AE28-922880821AD4}"/>
            </a:ext>
          </a:extLst>
        </xdr:cNvPr>
        <xdr:cNvCxnSpPr/>
      </xdr:nvCxnSpPr>
      <xdr:spPr>
        <a:xfrm>
          <a:off x="3289300" y="5767251"/>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78286</xdr:rowOff>
    </xdr:from>
    <xdr:to>
      <xdr:col>11</xdr:col>
      <xdr:colOff>187325</xdr:colOff>
      <xdr:row>28</xdr:row>
      <xdr:rowOff>8436</xdr:rowOff>
    </xdr:to>
    <xdr:sp macro="" textlink="">
      <xdr:nvSpPr>
        <xdr:cNvPr id="99" name="楕円 98">
          <a:extLst>
            <a:ext uri="{FF2B5EF4-FFF2-40B4-BE49-F238E27FC236}">
              <a16:creationId xmlns:a16="http://schemas.microsoft.com/office/drawing/2014/main" id="{8CE27F8C-E17D-4B18-BA11-E102D10FAFD2}"/>
            </a:ext>
          </a:extLst>
        </xdr:cNvPr>
        <xdr:cNvSpPr/>
      </xdr:nvSpPr>
      <xdr:spPr>
        <a:xfrm>
          <a:off x="247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29</xdr:row>
      <xdr:rowOff>23676</xdr:rowOff>
    </xdr:to>
    <xdr:cxnSp macro="">
      <xdr:nvCxnSpPr>
        <xdr:cNvPr id="100" name="直線コネクタ 99">
          <a:extLst>
            <a:ext uri="{FF2B5EF4-FFF2-40B4-BE49-F238E27FC236}">
              <a16:creationId xmlns:a16="http://schemas.microsoft.com/office/drawing/2014/main" id="{535E15B1-575D-4F4D-8940-AF2B14F48B97}"/>
            </a:ext>
          </a:extLst>
        </xdr:cNvPr>
        <xdr:cNvCxnSpPr/>
      </xdr:nvCxnSpPr>
      <xdr:spPr>
        <a:xfrm>
          <a:off x="2527300" y="5529761"/>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69033</xdr:rowOff>
    </xdr:from>
    <xdr:to>
      <xdr:col>7</xdr:col>
      <xdr:colOff>187325</xdr:colOff>
      <xdr:row>27</xdr:row>
      <xdr:rowOff>170633</xdr:rowOff>
    </xdr:to>
    <xdr:sp macro="" textlink="">
      <xdr:nvSpPr>
        <xdr:cNvPr id="101" name="楕円 100">
          <a:extLst>
            <a:ext uri="{FF2B5EF4-FFF2-40B4-BE49-F238E27FC236}">
              <a16:creationId xmlns:a16="http://schemas.microsoft.com/office/drawing/2014/main" id="{61D211FA-E5FE-4BA4-A3DD-2A5D420F2F78}"/>
            </a:ext>
          </a:extLst>
        </xdr:cNvPr>
        <xdr:cNvSpPr/>
      </xdr:nvSpPr>
      <xdr:spPr>
        <a:xfrm>
          <a:off x="1714500" y="5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119833</xdr:rowOff>
    </xdr:from>
    <xdr:to>
      <xdr:col>11</xdr:col>
      <xdr:colOff>136525</xdr:colOff>
      <xdr:row>27</xdr:row>
      <xdr:rowOff>129086</xdr:rowOff>
    </xdr:to>
    <xdr:cxnSp macro="">
      <xdr:nvCxnSpPr>
        <xdr:cNvPr id="102" name="直線コネクタ 101">
          <a:extLst>
            <a:ext uri="{FF2B5EF4-FFF2-40B4-BE49-F238E27FC236}">
              <a16:creationId xmlns:a16="http://schemas.microsoft.com/office/drawing/2014/main" id="{A8B2EE52-F474-43EF-8851-6365B7C4DE43}"/>
            </a:ext>
          </a:extLst>
        </xdr:cNvPr>
        <xdr:cNvCxnSpPr/>
      </xdr:nvCxnSpPr>
      <xdr:spPr>
        <a:xfrm>
          <a:off x="1765300" y="552050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a:extLst>
            <a:ext uri="{FF2B5EF4-FFF2-40B4-BE49-F238E27FC236}">
              <a16:creationId xmlns:a16="http://schemas.microsoft.com/office/drawing/2014/main" id="{CE8E21D2-DD79-40A7-B4BC-84168C75D84A}"/>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4" name="n_2aveValue有形固定資産減価償却率">
          <a:extLst>
            <a:ext uri="{FF2B5EF4-FFF2-40B4-BE49-F238E27FC236}">
              <a16:creationId xmlns:a16="http://schemas.microsoft.com/office/drawing/2014/main" id="{3782B1B4-445F-44E6-93E7-17AB9DFEBCCB}"/>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aveValue有形固定資産減価償却率">
          <a:extLst>
            <a:ext uri="{FF2B5EF4-FFF2-40B4-BE49-F238E27FC236}">
              <a16:creationId xmlns:a16="http://schemas.microsoft.com/office/drawing/2014/main" id="{0A127575-51B4-48D6-BEE2-2D602E375DBC}"/>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6" name="n_4aveValue有形固定資産減価償却率">
          <a:extLst>
            <a:ext uri="{FF2B5EF4-FFF2-40B4-BE49-F238E27FC236}">
              <a16:creationId xmlns:a16="http://schemas.microsoft.com/office/drawing/2014/main" id="{5B0FFE74-556C-4F0D-8918-7830C34FD093}"/>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107" name="n_1mainValue有形固定資産減価償却率">
          <a:extLst>
            <a:ext uri="{FF2B5EF4-FFF2-40B4-BE49-F238E27FC236}">
              <a16:creationId xmlns:a16="http://schemas.microsoft.com/office/drawing/2014/main" id="{333D2E6A-269C-4877-A551-49553EF3CEBF}"/>
            </a:ext>
          </a:extLst>
        </xdr:cNvPr>
        <xdr:cNvSpPr txBox="1"/>
      </xdr:nvSpPr>
      <xdr:spPr>
        <a:xfrm>
          <a:off x="38360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91003</xdr:rowOff>
    </xdr:from>
    <xdr:ext cx="405111" cy="259045"/>
    <xdr:sp macro="" textlink="">
      <xdr:nvSpPr>
        <xdr:cNvPr id="108" name="n_2mainValue有形固定資産減価償却率">
          <a:extLst>
            <a:ext uri="{FF2B5EF4-FFF2-40B4-BE49-F238E27FC236}">
              <a16:creationId xmlns:a16="http://schemas.microsoft.com/office/drawing/2014/main" id="{41C7A774-F7DF-4DE3-813E-5D46E376A47F}"/>
            </a:ext>
          </a:extLst>
        </xdr:cNvPr>
        <xdr:cNvSpPr txBox="1"/>
      </xdr:nvSpPr>
      <xdr:spPr>
        <a:xfrm>
          <a:off x="3086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24963</xdr:rowOff>
    </xdr:from>
    <xdr:ext cx="405111" cy="259045"/>
    <xdr:sp macro="" textlink="">
      <xdr:nvSpPr>
        <xdr:cNvPr id="109" name="n_3mainValue有形固定資産減価償却率">
          <a:extLst>
            <a:ext uri="{FF2B5EF4-FFF2-40B4-BE49-F238E27FC236}">
              <a16:creationId xmlns:a16="http://schemas.microsoft.com/office/drawing/2014/main" id="{4EF65DED-17A2-424B-9A0C-9A50874CBE63}"/>
            </a:ext>
          </a:extLst>
        </xdr:cNvPr>
        <xdr:cNvSpPr txBox="1"/>
      </xdr:nvSpPr>
      <xdr:spPr>
        <a:xfrm>
          <a:off x="2324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15710</xdr:rowOff>
    </xdr:from>
    <xdr:ext cx="405111" cy="259045"/>
    <xdr:sp macro="" textlink="">
      <xdr:nvSpPr>
        <xdr:cNvPr id="110" name="n_4mainValue有形固定資産減価償却率">
          <a:extLst>
            <a:ext uri="{FF2B5EF4-FFF2-40B4-BE49-F238E27FC236}">
              <a16:creationId xmlns:a16="http://schemas.microsoft.com/office/drawing/2014/main" id="{4DCDF92D-9448-46BF-AE7B-A1F4B7B343E2}"/>
            </a:ext>
          </a:extLst>
        </xdr:cNvPr>
        <xdr:cNvSpPr txBox="1"/>
      </xdr:nvSpPr>
      <xdr:spPr>
        <a:xfrm>
          <a:off x="1562744" y="524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AC31D49-67C0-4348-8CBC-C07E0DCAD5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9AF0D2A-D8C7-4791-9DC1-735EF30898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362DFCC3-FA69-4CC5-9D73-71D020B715C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5241D0B-3B42-45EA-AFE9-7ADBE69397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8DDCA2A-2432-44BF-B16A-F67DF116FC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F70271E-9CAA-4523-9A24-01D9A113B6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0AF01C5-885F-4AF9-9902-5E8D0694A5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832B28C-5F1E-4EAD-B339-C0D28F82002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CE5A696-2E63-4B09-B696-916F526759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CEB5883-DB97-4125-9297-FE9F7CA823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0B3ECCA-7067-4BB3-A33C-BA059D6810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7B6696D-175E-4C49-A974-E59FA78116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E9D37AB-0176-42A0-81BD-87602706B6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「治水対策事業」・「庁舎建設事業」等の大型事業による借入</a:t>
          </a:r>
          <a:r>
            <a:rPr kumimoji="1" lang="ja-JP" altLang="en-US" sz="1100">
              <a:solidFill>
                <a:schemeClr val="dk1"/>
              </a:solidFill>
              <a:effectLst/>
              <a:latin typeface="+mn-lt"/>
              <a:ea typeface="+mn-ea"/>
              <a:cs typeface="+mn-cs"/>
            </a:rPr>
            <a:t>が反映され、大きく上昇している。</a:t>
          </a:r>
          <a:r>
            <a:rPr kumimoji="1" lang="ja-JP" altLang="ja-JP" sz="1100">
              <a:solidFill>
                <a:schemeClr val="dk1"/>
              </a:solidFill>
              <a:effectLst/>
              <a:latin typeface="+mn-lt"/>
              <a:ea typeface="+mn-ea"/>
              <a:cs typeface="+mn-cs"/>
            </a:rPr>
            <a:t>今後においても</a:t>
          </a:r>
          <a:r>
            <a:rPr kumimoji="1" lang="ja-JP" altLang="en-US" sz="1100">
              <a:solidFill>
                <a:schemeClr val="dk1"/>
              </a:solidFill>
              <a:effectLst/>
              <a:latin typeface="+mn-lt"/>
              <a:ea typeface="+mn-ea"/>
              <a:cs typeface="+mn-cs"/>
            </a:rPr>
            <a:t>上記事業が</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まで実施予定であり、上昇が見込まれる。行政改革の実施や事業実施を厳選するなど、</a:t>
          </a:r>
          <a:r>
            <a:rPr kumimoji="1" lang="ja-JP" altLang="ja-JP" sz="1100">
              <a:solidFill>
                <a:schemeClr val="dk1"/>
              </a:solidFill>
              <a:effectLst/>
              <a:latin typeface="+mn-lt"/>
              <a:ea typeface="+mn-ea"/>
              <a:cs typeface="+mn-cs"/>
            </a:rPr>
            <a:t>中長期的な</a:t>
          </a:r>
          <a:r>
            <a:rPr kumimoji="1" lang="ja-JP" altLang="en-US" sz="1100">
              <a:solidFill>
                <a:schemeClr val="dk1"/>
              </a:solidFill>
              <a:effectLst/>
              <a:latin typeface="+mn-lt"/>
              <a:ea typeface="+mn-ea"/>
              <a:cs typeface="+mn-cs"/>
            </a:rPr>
            <a:t>財政計画を見直し</a:t>
          </a:r>
          <a:r>
            <a:rPr lang="ja-JP" altLang="ja-JP" sz="1100" b="0" i="0" baseline="0">
              <a:solidFill>
                <a:schemeClr val="dk1"/>
              </a:solidFill>
              <a:effectLst/>
              <a:latin typeface="+mn-lt"/>
              <a:ea typeface="+mn-ea"/>
              <a:cs typeface="+mn-cs"/>
            </a:rPr>
            <a:t>財政運営</a:t>
          </a:r>
          <a:r>
            <a:rPr lang="ja-JP" altLang="en-US" sz="1100" b="0" i="0" baseline="0">
              <a:solidFill>
                <a:schemeClr val="dk1"/>
              </a:solidFill>
              <a:effectLst/>
              <a:latin typeface="+mn-lt"/>
              <a:ea typeface="+mn-ea"/>
              <a:cs typeface="+mn-cs"/>
            </a:rPr>
            <a:t>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B0BEA8D-D2C0-46B1-9946-47B723CD38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A7A8B15-7574-4E1C-A794-BEF03E7223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DABEECF-FDB4-4581-8B13-92FCB8DA434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CEC6F947-141B-4320-B40A-AD34C7B80AA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89A628D-BCC9-4B14-8377-5FA0B83A58F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1C8F3FAE-03BA-4F90-9938-A2C23DBCBD6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7A889EBC-7954-46AD-A0EF-D04CE616AF2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70EDB3EC-768A-45EC-A2D2-6ADD331D706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CDE44611-66C4-4D00-96DE-4D407483AD0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FD5B366D-1E8A-4506-8ACD-02DDCB29E43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A635AACE-6040-4F72-9C2C-835982F27D1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2FC1BABF-B077-4DE3-83CE-2224AE87DC2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7F0BC6C1-632F-4900-8F8D-8860EE2D21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B489D740-4961-403F-8C0E-07FA94FFFC4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DB79CC25-189B-4A6B-9956-E07FF635AF2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427FD6A0-0DBA-48DE-9ED0-472523D4F1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35723ADD-4D4F-41EC-BD41-627C9997CAC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a:extLst>
            <a:ext uri="{FF2B5EF4-FFF2-40B4-BE49-F238E27FC236}">
              <a16:creationId xmlns:a16="http://schemas.microsoft.com/office/drawing/2014/main" id="{35D52CE8-4E4E-4DEA-84C8-956A73B216AD}"/>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a:extLst>
            <a:ext uri="{FF2B5EF4-FFF2-40B4-BE49-F238E27FC236}">
              <a16:creationId xmlns:a16="http://schemas.microsoft.com/office/drawing/2014/main" id="{6F9078CA-CD3B-4DFB-93CE-88C620295B1A}"/>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a:extLst>
            <a:ext uri="{FF2B5EF4-FFF2-40B4-BE49-F238E27FC236}">
              <a16:creationId xmlns:a16="http://schemas.microsoft.com/office/drawing/2014/main" id="{50DA4E24-F602-4E6B-AF3A-6F86C822B72D}"/>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6C821B82-8069-4D2F-AD7A-E1E67BD9D3B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7A47A21F-7F9A-4186-B540-680673A7089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a:extLst>
            <a:ext uri="{FF2B5EF4-FFF2-40B4-BE49-F238E27FC236}">
              <a16:creationId xmlns:a16="http://schemas.microsoft.com/office/drawing/2014/main" id="{A5E548B1-7D7C-4BBF-A15E-D76832C9D279}"/>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a:extLst>
            <a:ext uri="{FF2B5EF4-FFF2-40B4-BE49-F238E27FC236}">
              <a16:creationId xmlns:a16="http://schemas.microsoft.com/office/drawing/2014/main" id="{F9A1412D-D0B1-4D00-BF79-0A0B88724848}"/>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a:extLst>
            <a:ext uri="{FF2B5EF4-FFF2-40B4-BE49-F238E27FC236}">
              <a16:creationId xmlns:a16="http://schemas.microsoft.com/office/drawing/2014/main" id="{F64530A4-2EA9-4DE6-A37F-66CA95C07151}"/>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a:extLst>
            <a:ext uri="{FF2B5EF4-FFF2-40B4-BE49-F238E27FC236}">
              <a16:creationId xmlns:a16="http://schemas.microsoft.com/office/drawing/2014/main" id="{B2601A4C-25E5-4999-9997-E819CA642AFD}"/>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a:extLst>
            <a:ext uri="{FF2B5EF4-FFF2-40B4-BE49-F238E27FC236}">
              <a16:creationId xmlns:a16="http://schemas.microsoft.com/office/drawing/2014/main" id="{00DC3B92-A293-4888-AEB1-097F6A1F223E}"/>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1" name="フローチャート: 判断 150">
          <a:extLst>
            <a:ext uri="{FF2B5EF4-FFF2-40B4-BE49-F238E27FC236}">
              <a16:creationId xmlns:a16="http://schemas.microsoft.com/office/drawing/2014/main" id="{D84C243E-3ABD-4636-816C-A1786DC729B6}"/>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5F8ADDB-F662-432E-B040-51F5E70A98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2B424B3-D525-4C35-9158-896DF7FB26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E23A511-8151-4548-ABCD-2A33FB5A7C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BFF384EB-A638-49F2-9BC9-EC428931690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AC412A67-DDCD-4B7D-9D11-F8EBDA7AF2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102997</xdr:rowOff>
    </xdr:from>
    <xdr:to>
      <xdr:col>76</xdr:col>
      <xdr:colOff>73025</xdr:colOff>
      <xdr:row>29</xdr:row>
      <xdr:rowOff>33147</xdr:rowOff>
    </xdr:to>
    <xdr:sp macro="" textlink="">
      <xdr:nvSpPr>
        <xdr:cNvPr id="157" name="楕円 156">
          <a:extLst>
            <a:ext uri="{FF2B5EF4-FFF2-40B4-BE49-F238E27FC236}">
              <a16:creationId xmlns:a16="http://schemas.microsoft.com/office/drawing/2014/main" id="{ADBCCEF5-AB28-4C49-B02B-0C8C3FA063B6}"/>
            </a:ext>
          </a:extLst>
        </xdr:cNvPr>
        <xdr:cNvSpPr/>
      </xdr:nvSpPr>
      <xdr:spPr>
        <a:xfrm>
          <a:off x="14744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125874</xdr:rowOff>
    </xdr:from>
    <xdr:ext cx="469744" cy="259045"/>
    <xdr:sp macro="" textlink="">
      <xdr:nvSpPr>
        <xdr:cNvPr id="158" name="債務償還比率該当値テキスト">
          <a:extLst>
            <a:ext uri="{FF2B5EF4-FFF2-40B4-BE49-F238E27FC236}">
              <a16:creationId xmlns:a16="http://schemas.microsoft.com/office/drawing/2014/main" id="{CBCEE18C-B878-440D-AB92-3170F879C9BB}"/>
            </a:ext>
          </a:extLst>
        </xdr:cNvPr>
        <xdr:cNvSpPr txBox="1"/>
      </xdr:nvSpPr>
      <xdr:spPr>
        <a:xfrm>
          <a:off x="14846300"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136168</xdr:rowOff>
    </xdr:from>
    <xdr:to>
      <xdr:col>72</xdr:col>
      <xdr:colOff>123825</xdr:colOff>
      <xdr:row>28</xdr:row>
      <xdr:rowOff>66318</xdr:rowOff>
    </xdr:to>
    <xdr:sp macro="" textlink="">
      <xdr:nvSpPr>
        <xdr:cNvPr id="159" name="楕円 158">
          <a:extLst>
            <a:ext uri="{FF2B5EF4-FFF2-40B4-BE49-F238E27FC236}">
              <a16:creationId xmlns:a16="http://schemas.microsoft.com/office/drawing/2014/main" id="{AA9C0784-3A3E-4486-95F2-6DD263D9A574}"/>
            </a:ext>
          </a:extLst>
        </xdr:cNvPr>
        <xdr:cNvSpPr/>
      </xdr:nvSpPr>
      <xdr:spPr>
        <a:xfrm>
          <a:off x="14033500" y="55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15518</xdr:rowOff>
    </xdr:from>
    <xdr:to>
      <xdr:col>76</xdr:col>
      <xdr:colOff>22225</xdr:colOff>
      <xdr:row>28</xdr:row>
      <xdr:rowOff>153797</xdr:rowOff>
    </xdr:to>
    <xdr:cxnSp macro="">
      <xdr:nvCxnSpPr>
        <xdr:cNvPr id="160" name="直線コネクタ 159">
          <a:extLst>
            <a:ext uri="{FF2B5EF4-FFF2-40B4-BE49-F238E27FC236}">
              <a16:creationId xmlns:a16="http://schemas.microsoft.com/office/drawing/2014/main" id="{7A7EB397-6BC0-49D2-B724-529913D7CB4A}"/>
            </a:ext>
          </a:extLst>
        </xdr:cNvPr>
        <xdr:cNvCxnSpPr/>
      </xdr:nvCxnSpPr>
      <xdr:spPr>
        <a:xfrm>
          <a:off x="14084300" y="5587643"/>
          <a:ext cx="711200" cy="13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103989</xdr:rowOff>
    </xdr:from>
    <xdr:to>
      <xdr:col>68</xdr:col>
      <xdr:colOff>123825</xdr:colOff>
      <xdr:row>28</xdr:row>
      <xdr:rowOff>34139</xdr:rowOff>
    </xdr:to>
    <xdr:sp macro="" textlink="">
      <xdr:nvSpPr>
        <xdr:cNvPr id="161" name="楕円 160">
          <a:extLst>
            <a:ext uri="{FF2B5EF4-FFF2-40B4-BE49-F238E27FC236}">
              <a16:creationId xmlns:a16="http://schemas.microsoft.com/office/drawing/2014/main" id="{CD33E989-F86E-4D10-A866-68AAEBC129ED}"/>
            </a:ext>
          </a:extLst>
        </xdr:cNvPr>
        <xdr:cNvSpPr/>
      </xdr:nvSpPr>
      <xdr:spPr>
        <a:xfrm>
          <a:off x="13271500" y="55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154789</xdr:rowOff>
    </xdr:from>
    <xdr:to>
      <xdr:col>72</xdr:col>
      <xdr:colOff>73025</xdr:colOff>
      <xdr:row>28</xdr:row>
      <xdr:rowOff>15518</xdr:rowOff>
    </xdr:to>
    <xdr:cxnSp macro="">
      <xdr:nvCxnSpPr>
        <xdr:cNvPr id="162" name="直線コネクタ 161">
          <a:extLst>
            <a:ext uri="{FF2B5EF4-FFF2-40B4-BE49-F238E27FC236}">
              <a16:creationId xmlns:a16="http://schemas.microsoft.com/office/drawing/2014/main" id="{C3645D8F-9753-428A-8BC0-31B1A6E53178}"/>
            </a:ext>
          </a:extLst>
        </xdr:cNvPr>
        <xdr:cNvCxnSpPr/>
      </xdr:nvCxnSpPr>
      <xdr:spPr>
        <a:xfrm>
          <a:off x="13322300" y="5555464"/>
          <a:ext cx="762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102858</xdr:rowOff>
    </xdr:from>
    <xdr:to>
      <xdr:col>64</xdr:col>
      <xdr:colOff>123825</xdr:colOff>
      <xdr:row>28</xdr:row>
      <xdr:rowOff>33008</xdr:rowOff>
    </xdr:to>
    <xdr:sp macro="" textlink="">
      <xdr:nvSpPr>
        <xdr:cNvPr id="163" name="楕円 162">
          <a:extLst>
            <a:ext uri="{FF2B5EF4-FFF2-40B4-BE49-F238E27FC236}">
              <a16:creationId xmlns:a16="http://schemas.microsoft.com/office/drawing/2014/main" id="{61B33105-1F53-4EE1-8F23-23DA314C8D9E}"/>
            </a:ext>
          </a:extLst>
        </xdr:cNvPr>
        <xdr:cNvSpPr/>
      </xdr:nvSpPr>
      <xdr:spPr>
        <a:xfrm>
          <a:off x="12509500" y="55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153658</xdr:rowOff>
    </xdr:from>
    <xdr:to>
      <xdr:col>68</xdr:col>
      <xdr:colOff>73025</xdr:colOff>
      <xdr:row>27</xdr:row>
      <xdr:rowOff>154789</xdr:rowOff>
    </xdr:to>
    <xdr:cxnSp macro="">
      <xdr:nvCxnSpPr>
        <xdr:cNvPr id="164" name="直線コネクタ 163">
          <a:extLst>
            <a:ext uri="{FF2B5EF4-FFF2-40B4-BE49-F238E27FC236}">
              <a16:creationId xmlns:a16="http://schemas.microsoft.com/office/drawing/2014/main" id="{89B80F0F-2F17-4E10-AD43-4F717803FBBD}"/>
            </a:ext>
          </a:extLst>
        </xdr:cNvPr>
        <xdr:cNvCxnSpPr/>
      </xdr:nvCxnSpPr>
      <xdr:spPr>
        <a:xfrm>
          <a:off x="12560300" y="5554333"/>
          <a:ext cx="762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65846</xdr:rowOff>
    </xdr:from>
    <xdr:to>
      <xdr:col>60</xdr:col>
      <xdr:colOff>123825</xdr:colOff>
      <xdr:row>27</xdr:row>
      <xdr:rowOff>167446</xdr:rowOff>
    </xdr:to>
    <xdr:sp macro="" textlink="">
      <xdr:nvSpPr>
        <xdr:cNvPr id="165" name="楕円 164">
          <a:extLst>
            <a:ext uri="{FF2B5EF4-FFF2-40B4-BE49-F238E27FC236}">
              <a16:creationId xmlns:a16="http://schemas.microsoft.com/office/drawing/2014/main" id="{08B10139-15EB-4737-89BF-D2E93FD1FE48}"/>
            </a:ext>
          </a:extLst>
        </xdr:cNvPr>
        <xdr:cNvSpPr/>
      </xdr:nvSpPr>
      <xdr:spPr>
        <a:xfrm>
          <a:off x="11747500" y="54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116646</xdr:rowOff>
    </xdr:from>
    <xdr:to>
      <xdr:col>64</xdr:col>
      <xdr:colOff>73025</xdr:colOff>
      <xdr:row>27</xdr:row>
      <xdr:rowOff>153658</xdr:rowOff>
    </xdr:to>
    <xdr:cxnSp macro="">
      <xdr:nvCxnSpPr>
        <xdr:cNvPr id="166" name="直線コネクタ 165">
          <a:extLst>
            <a:ext uri="{FF2B5EF4-FFF2-40B4-BE49-F238E27FC236}">
              <a16:creationId xmlns:a16="http://schemas.microsoft.com/office/drawing/2014/main" id="{14B5F694-2FF0-4D7B-B33D-74D98355134A}"/>
            </a:ext>
          </a:extLst>
        </xdr:cNvPr>
        <xdr:cNvCxnSpPr/>
      </xdr:nvCxnSpPr>
      <xdr:spPr>
        <a:xfrm>
          <a:off x="11798300" y="551732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7" name="n_1aveValue債務償還比率">
          <a:extLst>
            <a:ext uri="{FF2B5EF4-FFF2-40B4-BE49-F238E27FC236}">
              <a16:creationId xmlns:a16="http://schemas.microsoft.com/office/drawing/2014/main" id="{920E300B-04B9-48FB-8DD4-30536792DE8C}"/>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8" name="n_2aveValue債務償還比率">
          <a:extLst>
            <a:ext uri="{FF2B5EF4-FFF2-40B4-BE49-F238E27FC236}">
              <a16:creationId xmlns:a16="http://schemas.microsoft.com/office/drawing/2014/main" id="{EF417C0D-8AB8-4002-BB86-4B9A490A4254}"/>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9" name="n_3aveValue債務償還比率">
          <a:extLst>
            <a:ext uri="{FF2B5EF4-FFF2-40B4-BE49-F238E27FC236}">
              <a16:creationId xmlns:a16="http://schemas.microsoft.com/office/drawing/2014/main" id="{B79050F3-B84F-4022-B038-F634CB69DC76}"/>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70" name="n_4aveValue債務償還比率">
          <a:extLst>
            <a:ext uri="{FF2B5EF4-FFF2-40B4-BE49-F238E27FC236}">
              <a16:creationId xmlns:a16="http://schemas.microsoft.com/office/drawing/2014/main" id="{B7EA65DD-3BAE-41B2-AA24-949C487EB51F}"/>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82845</xdr:rowOff>
    </xdr:from>
    <xdr:ext cx="469744" cy="259045"/>
    <xdr:sp macro="" textlink="">
      <xdr:nvSpPr>
        <xdr:cNvPr id="171" name="n_1mainValue債務償還比率">
          <a:extLst>
            <a:ext uri="{FF2B5EF4-FFF2-40B4-BE49-F238E27FC236}">
              <a16:creationId xmlns:a16="http://schemas.microsoft.com/office/drawing/2014/main" id="{CFEE3BB2-1985-4C34-9B0A-37B845573B4B}"/>
            </a:ext>
          </a:extLst>
        </xdr:cNvPr>
        <xdr:cNvSpPr txBox="1"/>
      </xdr:nvSpPr>
      <xdr:spPr>
        <a:xfrm>
          <a:off x="13836727" y="53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50666</xdr:rowOff>
    </xdr:from>
    <xdr:ext cx="469744" cy="259045"/>
    <xdr:sp macro="" textlink="">
      <xdr:nvSpPr>
        <xdr:cNvPr id="172" name="n_2mainValue債務償還比率">
          <a:extLst>
            <a:ext uri="{FF2B5EF4-FFF2-40B4-BE49-F238E27FC236}">
              <a16:creationId xmlns:a16="http://schemas.microsoft.com/office/drawing/2014/main" id="{9FA7E9EB-EF58-41BF-BCEA-38D8C7CED389}"/>
            </a:ext>
          </a:extLst>
        </xdr:cNvPr>
        <xdr:cNvSpPr txBox="1"/>
      </xdr:nvSpPr>
      <xdr:spPr>
        <a:xfrm>
          <a:off x="13087427" y="52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49535</xdr:rowOff>
    </xdr:from>
    <xdr:ext cx="469744" cy="259045"/>
    <xdr:sp macro="" textlink="">
      <xdr:nvSpPr>
        <xdr:cNvPr id="173" name="n_3mainValue債務償還比率">
          <a:extLst>
            <a:ext uri="{FF2B5EF4-FFF2-40B4-BE49-F238E27FC236}">
              <a16:creationId xmlns:a16="http://schemas.microsoft.com/office/drawing/2014/main" id="{34E25091-78B1-4311-93AC-FA6AE3574768}"/>
            </a:ext>
          </a:extLst>
        </xdr:cNvPr>
        <xdr:cNvSpPr txBox="1"/>
      </xdr:nvSpPr>
      <xdr:spPr>
        <a:xfrm>
          <a:off x="12325427" y="527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12523</xdr:rowOff>
    </xdr:from>
    <xdr:ext cx="469744" cy="259045"/>
    <xdr:sp macro="" textlink="">
      <xdr:nvSpPr>
        <xdr:cNvPr id="174" name="n_4mainValue債務償還比率">
          <a:extLst>
            <a:ext uri="{FF2B5EF4-FFF2-40B4-BE49-F238E27FC236}">
              <a16:creationId xmlns:a16="http://schemas.microsoft.com/office/drawing/2014/main" id="{D530FA96-8DB5-4800-B48A-4D8EAD8F6478}"/>
            </a:ext>
          </a:extLst>
        </xdr:cNvPr>
        <xdr:cNvSpPr txBox="1"/>
      </xdr:nvSpPr>
      <xdr:spPr>
        <a:xfrm>
          <a:off x="11563427" y="52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1BFDD223-566B-4EF1-B412-E571CAA33D2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FFA1DFB8-BDF5-478A-AE6B-54A7D51124B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2585E715-5AF5-462F-8A57-FDA3A208C4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B04F5A0-6E30-4BEC-A401-35B1E2E87E6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78439A66-536B-463E-A32B-40FF90F65C2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D7DE7534-5409-4DC8-9600-2CADDE2342E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7B9003-E94D-403B-88BC-CD6139AF5E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1B490D-EB4B-416D-BF62-20F22BD82D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737C88-F07F-46CB-A23A-359489FB0F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AF21C1-9F1E-4F4D-AA2B-1329261266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8B1BBA-2308-4B5B-90AA-35C10E573A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D5FC6B-3A7E-4637-999E-7628C5B50D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E67933-777A-4D15-AE3E-39D054D99B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D2B7C0-E8F3-4EA2-B6E0-4906CD59B6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FA95DC-4586-4B78-B6DA-9B2B775E45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D3225E-015A-405F-B263-A461CAA37F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A2F353-557C-4812-BED4-C22A3C3AA5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D38676-EFE6-4441-AFB1-21C6F31073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F0AA1D-39B7-4553-B22B-6897A74C50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C751F3-E1AE-4DCE-A0CA-F81729355C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CD7BE6-292B-46DD-BC1C-869C18A091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861D36-328E-4E66-8194-E1A1FB590C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7591F5-0144-4533-8874-E92FA76035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60C277-23BA-4F6E-8D37-57A8537923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203293-D4D4-419B-8F04-EAC9433B95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76F4C5-14A9-4B30-8207-88C8BC2DE5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54E0E6-F3DF-4CE7-85C6-F86537534E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5157C6-537A-4FF7-8A0E-8E7DBBD69D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317817-0152-427E-A8C8-D46193E9AB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3C7884-319E-4DA4-A98A-FF108C7AA9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1B2A66-013D-46B6-9C22-09840DEC79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0367A6-2622-415F-AEEC-D0FF2BD816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3763E6-FF74-4D87-9C7A-95D8709BD2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FB9C74-8E6F-44CD-ADA6-8F640B379C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BFE27F-9EB7-4C9D-A5CD-C481AD9CCD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F2F138E-7D9A-405B-A0D1-143F7BC7E2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D0233F-B7FE-46EB-B0D9-44DDE4AB0A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7000E2-9A36-4B14-B2E7-1D78F900AC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A8A427-D80B-489F-89F7-51708D5F14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05CA2F-D365-4E71-8F1C-840C384830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1CB954-A7DF-4625-8A19-F3FFBFD557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09600E-2F11-43A9-BC7C-F355A9D12A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495807-6E3D-4BA5-9EC2-918240D1C7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083E0C-ED5B-4FAC-9CCC-E73B881D75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9ED69F-8990-4566-8190-9F34E7C800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2800C9-6384-4A84-9F73-8264C9F8D7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60845A-7518-4053-811F-F7AFA71722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F08879-9236-479B-8D07-FBACAD5C32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7168F2A-8968-4C14-8BB4-EDAA323E895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8B44FE3-3273-4620-9046-A195B97B95B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0F8AC0-6F01-4252-8117-C33BA5AF3B4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9B6229-FE64-4AAF-96E9-A8E9DF1844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50D6109-924D-47E3-BDB0-8F8ED6DBDBB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DA9E98-4CED-41E1-A32D-F5004C690A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C8C334-B811-4E17-8209-569C3F431D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63E53BE-366C-4D7A-99D0-0387055ACA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44097D1-3F03-4709-97CA-C045A5FCB73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E0E5F9-B02D-4B22-B7FD-23B952A0119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61EB42-6E6A-4309-8AEF-50674053DF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9C31C6-4737-4A2B-ACF2-BF5947C94F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875C7E-90FB-46EC-889D-CF2F68F942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CBEA566-6A78-4724-AEF3-2C33839A5B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222F0ECA-524A-4BEE-A25B-73657851EF6B}"/>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A5DE9201-ED60-4AC1-9D3B-5B3BB82C123D}"/>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D6FDCDED-8541-4E30-84C4-B3CD465C4E3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1254A8D6-376E-4475-873D-0582F5791736}"/>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EB9F90F1-608F-402E-84DA-302929A966CD}"/>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5390D053-7349-4E46-A837-5B272A047B6C}"/>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F6B334EF-E81E-4204-A3E9-DF98E9D5984D}"/>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11AC5691-E702-4EA3-B300-EF3DCB9A9B35}"/>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8D242FE-A8BF-41CF-804A-B8D64BAEA261}"/>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13220F55-CEBE-40F8-9E40-BD34D371931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BB15D9D5-8B3B-49F5-8506-0494606BCC2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F3FCFA-4FCF-4F0F-A01E-5E2E2279C3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89C4AA-FD5F-4AFD-A6A1-9C181B92FE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53133E-8508-42C0-BC1E-DECAEB1A99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4B07B0-1994-4789-96C1-ACFC86A40F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8CD43A-CBB3-450F-B800-F7FB04FBA9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a:extLst>
            <a:ext uri="{FF2B5EF4-FFF2-40B4-BE49-F238E27FC236}">
              <a16:creationId xmlns:a16="http://schemas.microsoft.com/office/drawing/2014/main" id="{E646AB55-243C-4F43-87E7-101DF91B96E2}"/>
            </a:ext>
          </a:extLst>
        </xdr:cNvPr>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97263</xdr:rowOff>
    </xdr:from>
    <xdr:ext cx="405111" cy="259045"/>
    <xdr:sp macro="" textlink="">
      <xdr:nvSpPr>
        <xdr:cNvPr id="75" name="【道路】&#10;有形固定資産減価償却率該当値テキスト">
          <a:extLst>
            <a:ext uri="{FF2B5EF4-FFF2-40B4-BE49-F238E27FC236}">
              <a16:creationId xmlns:a16="http://schemas.microsoft.com/office/drawing/2014/main" id="{6BC6A517-BB27-4B08-AEB5-9BAF6BCC8B2D}"/>
            </a:ext>
          </a:extLst>
        </xdr:cNvPr>
        <xdr:cNvSpPr txBox="1"/>
      </xdr:nvSpPr>
      <xdr:spPr>
        <a:xfrm>
          <a:off x="4673600" y="644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6" name="楕円 75">
          <a:extLst>
            <a:ext uri="{FF2B5EF4-FFF2-40B4-BE49-F238E27FC236}">
              <a16:creationId xmlns:a16="http://schemas.microsoft.com/office/drawing/2014/main" id="{169CB01A-C164-4DA8-8F7C-0013337320B5}"/>
            </a:ext>
          </a:extLst>
        </xdr:cNvPr>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125185</xdr:rowOff>
    </xdr:to>
    <xdr:cxnSp macro="">
      <xdr:nvCxnSpPr>
        <xdr:cNvPr id="77" name="直線コネクタ 76">
          <a:extLst>
            <a:ext uri="{FF2B5EF4-FFF2-40B4-BE49-F238E27FC236}">
              <a16:creationId xmlns:a16="http://schemas.microsoft.com/office/drawing/2014/main" id="{00CCA36F-4C0F-43BB-8759-DADC5C3A3290}"/>
            </a:ext>
          </a:extLst>
        </xdr:cNvPr>
        <xdr:cNvCxnSpPr/>
      </xdr:nvCxnSpPr>
      <xdr:spPr>
        <a:xfrm>
          <a:off x="3797300" y="66059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id="{BC588C94-B93C-45DE-8122-0FA5E08BCA5D}"/>
            </a:ext>
          </a:extLst>
        </xdr:cNvPr>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90896</xdr:rowOff>
    </xdr:to>
    <xdr:cxnSp macro="">
      <xdr:nvCxnSpPr>
        <xdr:cNvPr id="79" name="直線コネクタ 78">
          <a:extLst>
            <a:ext uri="{FF2B5EF4-FFF2-40B4-BE49-F238E27FC236}">
              <a16:creationId xmlns:a16="http://schemas.microsoft.com/office/drawing/2014/main" id="{77596C6A-2863-41FA-8474-96B3A4B2B858}"/>
            </a:ext>
          </a:extLst>
        </xdr:cNvPr>
        <xdr:cNvCxnSpPr/>
      </xdr:nvCxnSpPr>
      <xdr:spPr>
        <a:xfrm>
          <a:off x="2908300" y="657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80" name="楕円 79">
          <a:extLst>
            <a:ext uri="{FF2B5EF4-FFF2-40B4-BE49-F238E27FC236}">
              <a16:creationId xmlns:a16="http://schemas.microsoft.com/office/drawing/2014/main" id="{AD4F56D6-F526-4E1C-A85B-0DFC38532CD3}"/>
            </a:ext>
          </a:extLst>
        </xdr:cNvPr>
        <xdr:cNvSpPr/>
      </xdr:nvSpPr>
      <xdr:spPr>
        <a:xfrm>
          <a:off x="1968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38</xdr:row>
      <xdr:rowOff>63137</xdr:rowOff>
    </xdr:to>
    <xdr:cxnSp macro="">
      <xdr:nvCxnSpPr>
        <xdr:cNvPr id="81" name="直線コネクタ 80">
          <a:extLst>
            <a:ext uri="{FF2B5EF4-FFF2-40B4-BE49-F238E27FC236}">
              <a16:creationId xmlns:a16="http://schemas.microsoft.com/office/drawing/2014/main" id="{32C5C6A3-03C6-4649-805E-BF4416C14325}"/>
            </a:ext>
          </a:extLst>
        </xdr:cNvPr>
        <xdr:cNvCxnSpPr/>
      </xdr:nvCxnSpPr>
      <xdr:spPr>
        <a:xfrm>
          <a:off x="2019300" y="6426381"/>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a:extLst>
            <a:ext uri="{FF2B5EF4-FFF2-40B4-BE49-F238E27FC236}">
              <a16:creationId xmlns:a16="http://schemas.microsoft.com/office/drawing/2014/main" id="{A57A1E06-7065-4E5D-BBFB-63530868D6A0}"/>
            </a:ext>
          </a:extLst>
        </xdr:cNvPr>
        <xdr:cNvSpPr/>
      </xdr:nvSpPr>
      <xdr:spPr>
        <a:xfrm>
          <a:off x="1079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82731</xdr:rowOff>
    </xdr:to>
    <xdr:cxnSp macro="">
      <xdr:nvCxnSpPr>
        <xdr:cNvPr id="83" name="直線コネクタ 82">
          <a:extLst>
            <a:ext uri="{FF2B5EF4-FFF2-40B4-BE49-F238E27FC236}">
              <a16:creationId xmlns:a16="http://schemas.microsoft.com/office/drawing/2014/main" id="{BD4C554C-8DE4-4F38-B0FA-BE7D8A878CB4}"/>
            </a:ext>
          </a:extLst>
        </xdr:cNvPr>
        <xdr:cNvCxnSpPr/>
      </xdr:nvCxnSpPr>
      <xdr:spPr>
        <a:xfrm>
          <a:off x="1130300" y="640188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E87A29C4-5AE6-488F-AE48-64C2DCD365D8}"/>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3843919D-EA95-484D-964B-2E6DB1C3C843}"/>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156C8811-15DB-45D0-8A31-DDA38278FD82}"/>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87EE3B65-1CDC-4CF1-BB0E-DD273A5D02FE}"/>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158223</xdr:rowOff>
    </xdr:from>
    <xdr:ext cx="405111" cy="259045"/>
    <xdr:sp macro="" textlink="">
      <xdr:nvSpPr>
        <xdr:cNvPr id="88" name="n_1mainValue【道路】&#10;有形固定資産減価償却率">
          <a:extLst>
            <a:ext uri="{FF2B5EF4-FFF2-40B4-BE49-F238E27FC236}">
              <a16:creationId xmlns:a16="http://schemas.microsoft.com/office/drawing/2014/main" id="{DE0D4118-EB4B-4E9A-A4EC-4E5677C97016}"/>
            </a:ext>
          </a:extLst>
        </xdr:cNvPr>
        <xdr:cNvSpPr txBox="1"/>
      </xdr:nvSpPr>
      <xdr:spPr>
        <a:xfrm>
          <a:off x="3582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9" name="n_2mainValue【道路】&#10;有形固定資産減価償却率">
          <a:extLst>
            <a:ext uri="{FF2B5EF4-FFF2-40B4-BE49-F238E27FC236}">
              <a16:creationId xmlns:a16="http://schemas.microsoft.com/office/drawing/2014/main" id="{BBA93171-ED20-4806-9C64-9E9DB2C290AA}"/>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150058</xdr:rowOff>
    </xdr:from>
    <xdr:ext cx="405111" cy="259045"/>
    <xdr:sp macro="" textlink="">
      <xdr:nvSpPr>
        <xdr:cNvPr id="90" name="n_3mainValue【道路】&#10;有形固定資産減価償却率">
          <a:extLst>
            <a:ext uri="{FF2B5EF4-FFF2-40B4-BE49-F238E27FC236}">
              <a16:creationId xmlns:a16="http://schemas.microsoft.com/office/drawing/2014/main" id="{34E478F7-E2E2-4CDC-A9BE-78E166289F4C}"/>
            </a:ext>
          </a:extLst>
        </xdr:cNvPr>
        <xdr:cNvSpPr txBox="1"/>
      </xdr:nvSpPr>
      <xdr:spPr>
        <a:xfrm>
          <a:off x="1816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91" name="n_4mainValue【道路】&#10;有形固定資産減価償却率">
          <a:extLst>
            <a:ext uri="{FF2B5EF4-FFF2-40B4-BE49-F238E27FC236}">
              <a16:creationId xmlns:a16="http://schemas.microsoft.com/office/drawing/2014/main" id="{4DC2ECA8-BB8D-4AC9-BFC5-7856F0DDCFE6}"/>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3C97DD-146D-4D4E-AF74-D576AA523E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232A92-CEEB-48BB-A34F-CA15F2072AB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C3C553C-0BF7-4F7A-8851-92BBA38CD7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9C5AA08-1997-49C1-9120-3C9A42ACEB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9D5B449-CBC9-4EE0-974F-4FE2FA1274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23E669-26D2-4615-85DA-67901797DD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CB87EBA-D447-4671-9D81-0607AD6B49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61DD67-DEA1-4AEE-9AEB-11973C93047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E98BD51-EFD9-423F-BB4F-FD9B8B93A5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D4EB8AB-AFAC-4A19-B7C9-06A6FE3294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8461649-521A-433E-AA0F-9E6135CC306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9BA02BC-FFE3-41E4-8B7C-274ECB30D01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F7B5FDE-25EC-4DE1-8F83-9A36C0D0E7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BF49C458-78E4-4E4B-8120-721AE07155A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97E1A8E-359C-448D-8F64-B63AFE6B8AC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F75B8C4E-4490-4FC3-9B47-48B20B795A6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FF03834-7FDA-40DF-BE25-4D13AAF2A7E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3A35F832-7901-4282-B4FE-D171F792BC9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45FF9BE-64B7-4759-ACA9-EAED1C6FC7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548E622-0453-45E5-B59A-12821FB26D3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191C1393-2866-4116-8895-F6CEB0E73C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D1FE2440-A04B-4D95-B006-4029E5AF8EA3}"/>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BD11434F-61D4-4F71-9416-FCE862C34F04}"/>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51405FF8-3F7A-430E-A134-A5FF6854B03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C9F1D574-F829-42A2-8134-CB4AAB2FA54F}"/>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9BE1DD4C-8729-4096-96EE-FD70C0AAFC24}"/>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00A3E721-42E5-46D8-8B4E-A21F5841C50A}"/>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542E1A07-97C9-47E0-B200-C62C4570669F}"/>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A453CEC5-E79A-4FF1-A1CE-A0F670E42503}"/>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A4DF2B95-5645-454D-9B3B-041848E7386D}"/>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74005857-155A-471D-BFB9-8EF74839ADDF}"/>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05C17241-36F6-4B98-B589-31030E0F5DA6}"/>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9BDB90-2FF5-4F1E-A5CA-17F1B797FB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83E55DA-1A94-4EAD-8508-82E34808F8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290499-579C-4237-B1AA-374FA57899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182FBB-C3B0-4097-889C-B0B6F76431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E6278B-199C-4259-A9AF-BFE7514EBB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55100</xdr:rowOff>
    </xdr:from>
    <xdr:to>
      <xdr:col>55</xdr:col>
      <xdr:colOff>50800</xdr:colOff>
      <xdr:row>40</xdr:row>
      <xdr:rowOff>156700</xdr:rowOff>
    </xdr:to>
    <xdr:sp macro="" textlink="">
      <xdr:nvSpPr>
        <xdr:cNvPr id="129" name="楕円 128">
          <a:extLst>
            <a:ext uri="{FF2B5EF4-FFF2-40B4-BE49-F238E27FC236}">
              <a16:creationId xmlns:a16="http://schemas.microsoft.com/office/drawing/2014/main" id="{42EB15AA-CCD9-48F8-B7CB-E72FA9166927}"/>
            </a:ext>
          </a:extLst>
        </xdr:cNvPr>
        <xdr:cNvSpPr/>
      </xdr:nvSpPr>
      <xdr:spPr>
        <a:xfrm>
          <a:off x="10426700" y="69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33527</xdr:rowOff>
    </xdr:from>
    <xdr:ext cx="534377" cy="259045"/>
    <xdr:sp macro="" textlink="">
      <xdr:nvSpPr>
        <xdr:cNvPr id="130" name="【道路】&#10;一人当たり延長該当値テキスト">
          <a:extLst>
            <a:ext uri="{FF2B5EF4-FFF2-40B4-BE49-F238E27FC236}">
              <a16:creationId xmlns:a16="http://schemas.microsoft.com/office/drawing/2014/main" id="{F64AFD13-A43F-41F7-8418-3364B041C080}"/>
            </a:ext>
          </a:extLst>
        </xdr:cNvPr>
        <xdr:cNvSpPr txBox="1"/>
      </xdr:nvSpPr>
      <xdr:spPr>
        <a:xfrm>
          <a:off x="10515600" y="68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56755</xdr:rowOff>
    </xdr:from>
    <xdr:to>
      <xdr:col>50</xdr:col>
      <xdr:colOff>165100</xdr:colOff>
      <xdr:row>40</xdr:row>
      <xdr:rowOff>158355</xdr:rowOff>
    </xdr:to>
    <xdr:sp macro="" textlink="">
      <xdr:nvSpPr>
        <xdr:cNvPr id="131" name="楕円 130">
          <a:extLst>
            <a:ext uri="{FF2B5EF4-FFF2-40B4-BE49-F238E27FC236}">
              <a16:creationId xmlns:a16="http://schemas.microsoft.com/office/drawing/2014/main" id="{92E18FBB-49E4-4359-AB03-7A2AEA40BAE4}"/>
            </a:ext>
          </a:extLst>
        </xdr:cNvPr>
        <xdr:cNvSpPr/>
      </xdr:nvSpPr>
      <xdr:spPr>
        <a:xfrm>
          <a:off x="9588500" y="6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105900</xdr:rowOff>
    </xdr:from>
    <xdr:to>
      <xdr:col>55</xdr:col>
      <xdr:colOff>0</xdr:colOff>
      <xdr:row>40</xdr:row>
      <xdr:rowOff>107555</xdr:rowOff>
    </xdr:to>
    <xdr:cxnSp macro="">
      <xdr:nvCxnSpPr>
        <xdr:cNvPr id="132" name="直線コネクタ 131">
          <a:extLst>
            <a:ext uri="{FF2B5EF4-FFF2-40B4-BE49-F238E27FC236}">
              <a16:creationId xmlns:a16="http://schemas.microsoft.com/office/drawing/2014/main" id="{39E5CA68-9807-4BCE-84F6-A5A85327E16D}"/>
            </a:ext>
          </a:extLst>
        </xdr:cNvPr>
        <xdr:cNvCxnSpPr/>
      </xdr:nvCxnSpPr>
      <xdr:spPr>
        <a:xfrm flipV="1">
          <a:off x="9639300" y="6963900"/>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58455</xdr:rowOff>
    </xdr:from>
    <xdr:to>
      <xdr:col>46</xdr:col>
      <xdr:colOff>38100</xdr:colOff>
      <xdr:row>40</xdr:row>
      <xdr:rowOff>160055</xdr:rowOff>
    </xdr:to>
    <xdr:sp macro="" textlink="">
      <xdr:nvSpPr>
        <xdr:cNvPr id="133" name="楕円 132">
          <a:extLst>
            <a:ext uri="{FF2B5EF4-FFF2-40B4-BE49-F238E27FC236}">
              <a16:creationId xmlns:a16="http://schemas.microsoft.com/office/drawing/2014/main" id="{E42CB54C-3FCD-4900-A07D-E662953B03F6}"/>
            </a:ext>
          </a:extLst>
        </xdr:cNvPr>
        <xdr:cNvSpPr/>
      </xdr:nvSpPr>
      <xdr:spPr>
        <a:xfrm>
          <a:off x="8699500" y="69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107555</xdr:rowOff>
    </xdr:from>
    <xdr:to>
      <xdr:col>50</xdr:col>
      <xdr:colOff>114300</xdr:colOff>
      <xdr:row>40</xdr:row>
      <xdr:rowOff>109255</xdr:rowOff>
    </xdr:to>
    <xdr:cxnSp macro="">
      <xdr:nvCxnSpPr>
        <xdr:cNvPr id="134" name="直線コネクタ 133">
          <a:extLst>
            <a:ext uri="{FF2B5EF4-FFF2-40B4-BE49-F238E27FC236}">
              <a16:creationId xmlns:a16="http://schemas.microsoft.com/office/drawing/2014/main" id="{D3CB0374-B996-4E6B-A961-50520FE55A85}"/>
            </a:ext>
          </a:extLst>
        </xdr:cNvPr>
        <xdr:cNvCxnSpPr/>
      </xdr:nvCxnSpPr>
      <xdr:spPr>
        <a:xfrm flipV="1">
          <a:off x="8750300" y="6965555"/>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46358</xdr:rowOff>
    </xdr:from>
    <xdr:to>
      <xdr:col>41</xdr:col>
      <xdr:colOff>101600</xdr:colOff>
      <xdr:row>40</xdr:row>
      <xdr:rowOff>147958</xdr:rowOff>
    </xdr:to>
    <xdr:sp macro="" textlink="">
      <xdr:nvSpPr>
        <xdr:cNvPr id="135" name="楕円 134">
          <a:extLst>
            <a:ext uri="{FF2B5EF4-FFF2-40B4-BE49-F238E27FC236}">
              <a16:creationId xmlns:a16="http://schemas.microsoft.com/office/drawing/2014/main" id="{569EF704-3CD3-4DF0-9DF9-A23244445269}"/>
            </a:ext>
          </a:extLst>
        </xdr:cNvPr>
        <xdr:cNvSpPr/>
      </xdr:nvSpPr>
      <xdr:spPr>
        <a:xfrm>
          <a:off x="7810500" y="69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97158</xdr:rowOff>
    </xdr:from>
    <xdr:to>
      <xdr:col>45</xdr:col>
      <xdr:colOff>177800</xdr:colOff>
      <xdr:row>40</xdr:row>
      <xdr:rowOff>109255</xdr:rowOff>
    </xdr:to>
    <xdr:cxnSp macro="">
      <xdr:nvCxnSpPr>
        <xdr:cNvPr id="136" name="直線コネクタ 135">
          <a:extLst>
            <a:ext uri="{FF2B5EF4-FFF2-40B4-BE49-F238E27FC236}">
              <a16:creationId xmlns:a16="http://schemas.microsoft.com/office/drawing/2014/main" id="{924BD708-8A58-4E01-BA8A-32EC1EC92744}"/>
            </a:ext>
          </a:extLst>
        </xdr:cNvPr>
        <xdr:cNvCxnSpPr/>
      </xdr:nvCxnSpPr>
      <xdr:spPr>
        <a:xfrm>
          <a:off x="7861300" y="6955158"/>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49165</xdr:rowOff>
    </xdr:from>
    <xdr:to>
      <xdr:col>36</xdr:col>
      <xdr:colOff>165100</xdr:colOff>
      <xdr:row>40</xdr:row>
      <xdr:rowOff>150765</xdr:rowOff>
    </xdr:to>
    <xdr:sp macro="" textlink="">
      <xdr:nvSpPr>
        <xdr:cNvPr id="137" name="楕円 136">
          <a:extLst>
            <a:ext uri="{FF2B5EF4-FFF2-40B4-BE49-F238E27FC236}">
              <a16:creationId xmlns:a16="http://schemas.microsoft.com/office/drawing/2014/main" id="{24D5AEB3-FC54-495D-A87A-33CBED1F3EB2}"/>
            </a:ext>
          </a:extLst>
        </xdr:cNvPr>
        <xdr:cNvSpPr/>
      </xdr:nvSpPr>
      <xdr:spPr>
        <a:xfrm>
          <a:off x="6921500" y="69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97158</xdr:rowOff>
    </xdr:from>
    <xdr:to>
      <xdr:col>41</xdr:col>
      <xdr:colOff>50800</xdr:colOff>
      <xdr:row>40</xdr:row>
      <xdr:rowOff>99965</xdr:rowOff>
    </xdr:to>
    <xdr:cxnSp macro="">
      <xdr:nvCxnSpPr>
        <xdr:cNvPr id="138" name="直線コネクタ 137">
          <a:extLst>
            <a:ext uri="{FF2B5EF4-FFF2-40B4-BE49-F238E27FC236}">
              <a16:creationId xmlns:a16="http://schemas.microsoft.com/office/drawing/2014/main" id="{179ACCB8-E536-4445-B1A4-C929688CCB97}"/>
            </a:ext>
          </a:extLst>
        </xdr:cNvPr>
        <xdr:cNvCxnSpPr/>
      </xdr:nvCxnSpPr>
      <xdr:spPr>
        <a:xfrm flipV="1">
          <a:off x="6972300" y="6955158"/>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24EFFA77-7B61-49B3-81AD-D142AB608D7E}"/>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3679390C-C70F-4A99-BBF0-54AE5BB7FCD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4ACB5709-8BB1-48C8-BA4A-0D2CBE830F6E}"/>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627AC86F-4E08-4073-84A6-52933A811EB1}"/>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149482</xdr:rowOff>
    </xdr:from>
    <xdr:ext cx="534377" cy="259045"/>
    <xdr:sp macro="" textlink="">
      <xdr:nvSpPr>
        <xdr:cNvPr id="143" name="n_1mainValue【道路】&#10;一人当たり延長">
          <a:extLst>
            <a:ext uri="{FF2B5EF4-FFF2-40B4-BE49-F238E27FC236}">
              <a16:creationId xmlns:a16="http://schemas.microsoft.com/office/drawing/2014/main" id="{F1C53BD2-9C2D-42D2-B9D1-8F6A16DC71DE}"/>
            </a:ext>
          </a:extLst>
        </xdr:cNvPr>
        <xdr:cNvSpPr txBox="1"/>
      </xdr:nvSpPr>
      <xdr:spPr>
        <a:xfrm>
          <a:off x="9359411" y="70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151182</xdr:rowOff>
    </xdr:from>
    <xdr:ext cx="534377" cy="259045"/>
    <xdr:sp macro="" textlink="">
      <xdr:nvSpPr>
        <xdr:cNvPr id="144" name="n_2mainValue【道路】&#10;一人当たり延長">
          <a:extLst>
            <a:ext uri="{FF2B5EF4-FFF2-40B4-BE49-F238E27FC236}">
              <a16:creationId xmlns:a16="http://schemas.microsoft.com/office/drawing/2014/main" id="{2632D4C9-2CB0-4DCD-A7B0-EE4FFDC5E5E9}"/>
            </a:ext>
          </a:extLst>
        </xdr:cNvPr>
        <xdr:cNvSpPr txBox="1"/>
      </xdr:nvSpPr>
      <xdr:spPr>
        <a:xfrm>
          <a:off x="8483111" y="70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139085</xdr:rowOff>
    </xdr:from>
    <xdr:ext cx="534377" cy="259045"/>
    <xdr:sp macro="" textlink="">
      <xdr:nvSpPr>
        <xdr:cNvPr id="145" name="n_3mainValue【道路】&#10;一人当たり延長">
          <a:extLst>
            <a:ext uri="{FF2B5EF4-FFF2-40B4-BE49-F238E27FC236}">
              <a16:creationId xmlns:a16="http://schemas.microsoft.com/office/drawing/2014/main" id="{445BD1F4-DE83-43C3-9EF3-EC34FAB5DE93}"/>
            </a:ext>
          </a:extLst>
        </xdr:cNvPr>
        <xdr:cNvSpPr txBox="1"/>
      </xdr:nvSpPr>
      <xdr:spPr>
        <a:xfrm>
          <a:off x="7594111" y="69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141892</xdr:rowOff>
    </xdr:from>
    <xdr:ext cx="534377" cy="259045"/>
    <xdr:sp macro="" textlink="">
      <xdr:nvSpPr>
        <xdr:cNvPr id="146" name="n_4mainValue【道路】&#10;一人当たり延長">
          <a:extLst>
            <a:ext uri="{FF2B5EF4-FFF2-40B4-BE49-F238E27FC236}">
              <a16:creationId xmlns:a16="http://schemas.microsoft.com/office/drawing/2014/main" id="{9075F92A-7BE1-48A8-9A6D-9C968726FC26}"/>
            </a:ext>
          </a:extLst>
        </xdr:cNvPr>
        <xdr:cNvSpPr txBox="1"/>
      </xdr:nvSpPr>
      <xdr:spPr>
        <a:xfrm>
          <a:off x="6705111" y="69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7768D50-F12F-4BB2-BCC6-6DC1097BEC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21DA994-7896-4F3A-93A2-EAA704D539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29387A-4AEB-4183-B34D-D7CC52BAD8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CF3B74F-C20C-4435-A821-7344375D9A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B9EF862-D148-4ECF-9B27-E8FAA93141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2D06534-7D8E-4280-8110-7C62EDF891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66A5886-B8D5-458F-96D4-A5DE8124E2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941CDDB-7788-42AE-AFD8-70A3F96EF1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7A36E6D-5DEC-416F-8D7B-77686DC5D4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4925874-2243-47DB-A9B0-060C3922C7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724B6A4-D511-4A5A-848B-298A2108D5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0CC80D8-F2A6-45F4-82BE-ADAF5AE7279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A7527D6-CA60-4952-AD2C-FD09DDB741A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189A0E2-7A33-4C1F-853C-676BBB204D3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3369ECB-C45D-4916-A426-8060AB792C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7702B918-84B2-4C0A-94A2-513D18A62A6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719E38E2-C49C-4D06-A6E1-13B278448D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F186FC60-0972-4260-879C-80F4C961AD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249A2A9-6ABD-4DFB-8ED1-D640D66CAB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B34BF78-FD31-48F5-B894-006FA81E35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D391414-48CB-4AC5-A98C-79F54F30396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8DB2DC7-7C70-4A0B-B543-8C5427AE86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EB595BB-F9B1-4FF3-A23B-BE55542CB63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1929BFA-89E8-4FDA-A485-E0F5673BF5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0971D57-9FEF-4195-8B5B-0B1AA0B8BA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6CCFF178-F007-462C-9976-216CE84AF3BE}"/>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970B141F-7FCC-498A-85C6-B5365EC27979}"/>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0CA0CFDF-939B-44D7-B451-0D13284B91D8}"/>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126D9A1A-A0ED-4116-B3F0-F2EF2BBF242A}"/>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B2B847A2-368F-4BDF-B1A1-0EE3DE0F04B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0D76D94-F706-4F9D-8FA8-66C9789037E7}"/>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9C80003C-AA07-4817-9CAC-97BF343B7B0F}"/>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808F2CA7-2361-4C33-B686-997D30C25F8C}"/>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FAB06F99-0EC7-4637-9682-93FAD4898DF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C180E690-CA51-4FAA-A302-2A56D320C117}"/>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A34D1542-4503-4964-B35C-7A5B23619E4C}"/>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53C5837-9E7F-4822-A046-A8A33D382C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71A39C-1687-4650-8932-ECF8A4A4C4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955DEB-7917-45AC-A598-709A23BB84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0F0004-EBCF-49D5-A7CB-555F072396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5ECAC96-5869-4A3D-96E9-96E9B66218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88" name="楕円 187">
          <a:extLst>
            <a:ext uri="{FF2B5EF4-FFF2-40B4-BE49-F238E27FC236}">
              <a16:creationId xmlns:a16="http://schemas.microsoft.com/office/drawing/2014/main" id="{AB1BAA48-C824-42DD-B329-7731949BD7FC}"/>
            </a:ext>
          </a:extLst>
        </xdr:cNvPr>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145160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AF30433-E9C1-48EA-9298-EBE3AF68A31B}"/>
            </a:ext>
          </a:extLst>
        </xdr:cNvPr>
        <xdr:cNvSpPr txBox="1"/>
      </xdr:nvSpPr>
      <xdr:spPr>
        <a:xfrm>
          <a:off x="4673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90" name="楕円 189">
          <a:extLst>
            <a:ext uri="{FF2B5EF4-FFF2-40B4-BE49-F238E27FC236}">
              <a16:creationId xmlns:a16="http://schemas.microsoft.com/office/drawing/2014/main" id="{F998D5F3-66BB-4142-BC12-10C3E5388F68}"/>
            </a:ext>
          </a:extLst>
        </xdr:cNvPr>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156754</xdr:rowOff>
    </xdr:from>
    <xdr:to>
      <xdr:col>24</xdr:col>
      <xdr:colOff>63500</xdr:colOff>
      <xdr:row>60</xdr:row>
      <xdr:rowOff>1633</xdr:rowOff>
    </xdr:to>
    <xdr:cxnSp macro="">
      <xdr:nvCxnSpPr>
        <xdr:cNvPr id="191" name="直線コネクタ 190">
          <a:extLst>
            <a:ext uri="{FF2B5EF4-FFF2-40B4-BE49-F238E27FC236}">
              <a16:creationId xmlns:a16="http://schemas.microsoft.com/office/drawing/2014/main" id="{509417CF-9D88-4517-910C-FC748ED7F9BD}"/>
            </a:ext>
          </a:extLst>
        </xdr:cNvPr>
        <xdr:cNvCxnSpPr/>
      </xdr:nvCxnSpPr>
      <xdr:spPr>
        <a:xfrm>
          <a:off x="3797300" y="1027230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2" name="楕円 191">
          <a:extLst>
            <a:ext uri="{FF2B5EF4-FFF2-40B4-BE49-F238E27FC236}">
              <a16:creationId xmlns:a16="http://schemas.microsoft.com/office/drawing/2014/main" id="{3D3049D6-9E65-4CC6-BC21-5B912D8DBC30}"/>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156754</xdr:rowOff>
    </xdr:to>
    <xdr:cxnSp macro="">
      <xdr:nvCxnSpPr>
        <xdr:cNvPr id="193" name="直線コネクタ 192">
          <a:extLst>
            <a:ext uri="{FF2B5EF4-FFF2-40B4-BE49-F238E27FC236}">
              <a16:creationId xmlns:a16="http://schemas.microsoft.com/office/drawing/2014/main" id="{8EDF9D98-7FB4-4393-824B-6A0E3B749268}"/>
            </a:ext>
          </a:extLst>
        </xdr:cNvPr>
        <xdr:cNvCxnSpPr/>
      </xdr:nvCxnSpPr>
      <xdr:spPr>
        <a:xfrm>
          <a:off x="2908300" y="102478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4" name="楕円 193">
          <a:extLst>
            <a:ext uri="{FF2B5EF4-FFF2-40B4-BE49-F238E27FC236}">
              <a16:creationId xmlns:a16="http://schemas.microsoft.com/office/drawing/2014/main" id="{07905AC9-2BAC-4F67-B6BE-1986CB655BA8}"/>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60</xdr:row>
      <xdr:rowOff>21227</xdr:rowOff>
    </xdr:to>
    <xdr:cxnSp macro="">
      <xdr:nvCxnSpPr>
        <xdr:cNvPr id="195" name="直線コネクタ 194">
          <a:extLst>
            <a:ext uri="{FF2B5EF4-FFF2-40B4-BE49-F238E27FC236}">
              <a16:creationId xmlns:a16="http://schemas.microsoft.com/office/drawing/2014/main" id="{D591FD86-DD71-4B6B-8382-9785156B2A67}"/>
            </a:ext>
          </a:extLst>
        </xdr:cNvPr>
        <xdr:cNvCxnSpPr/>
      </xdr:nvCxnSpPr>
      <xdr:spPr>
        <a:xfrm flipV="1">
          <a:off x="2019300" y="102478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6" name="楕円 195">
          <a:extLst>
            <a:ext uri="{FF2B5EF4-FFF2-40B4-BE49-F238E27FC236}">
              <a16:creationId xmlns:a16="http://schemas.microsoft.com/office/drawing/2014/main" id="{8260F27D-3BEF-4CBA-BDF5-8337B471595D}"/>
            </a:ext>
          </a:extLst>
        </xdr:cNvPr>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21227</xdr:rowOff>
    </xdr:to>
    <xdr:cxnSp macro="">
      <xdr:nvCxnSpPr>
        <xdr:cNvPr id="197" name="直線コネクタ 196">
          <a:extLst>
            <a:ext uri="{FF2B5EF4-FFF2-40B4-BE49-F238E27FC236}">
              <a16:creationId xmlns:a16="http://schemas.microsoft.com/office/drawing/2014/main" id="{836C194D-48BA-43EA-8176-48A44FCEEAEA}"/>
            </a:ext>
          </a:extLst>
        </xdr:cNvPr>
        <xdr:cNvCxnSpPr/>
      </xdr:nvCxnSpPr>
      <xdr:spPr>
        <a:xfrm>
          <a:off x="1130300" y="1028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9359739-C45D-4DF7-B4E5-CE337453F4F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2FDC85-93B6-44C8-B846-F6755981E094}"/>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7D1B6B1-3C10-4E74-90C8-685DFA3B7D4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961B09E-8C78-40FD-97AF-54598BF5930C}"/>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52631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BF8117B-2639-4775-85AA-2B5BB96D199F}"/>
            </a:ext>
          </a:extLst>
        </xdr:cNvPr>
        <xdr:cNvSpPr txBox="1"/>
      </xdr:nvSpPr>
      <xdr:spPr>
        <a:xfrm>
          <a:off x="3582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6F74656-8045-43DA-94D6-DB3BFA696901}"/>
            </a:ext>
          </a:extLst>
        </xdr:cNvPr>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A17F6A2-DDB6-4E8A-9757-9DF5ECE8E187}"/>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FB8D0BE-61A7-4F42-B272-59E3D2D69353}"/>
            </a:ext>
          </a:extLst>
        </xdr:cNvPr>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9C309A3-48FF-48F7-B8C3-78FAC55713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4647A3B-A2A8-4CE1-8237-76F4BAC54C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3EA4ACC-BAA4-4569-B077-A43DDA385F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CC3295F-C5A5-4D35-9A2A-AED3FF4B31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252731D-DD2B-4E90-9921-49D4A8806E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4F17AB9-CB80-46A1-8D59-D294452D3A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6B1A131-71FB-4991-B178-F36E58986D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AC9C202-A7E2-47A9-A222-7F295FE057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AA371FA-211A-4B1B-B881-61C56B4568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5553DD6-4891-4A76-91A5-3F7E413026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431DB443-B583-4B01-86F1-C1563749B0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F4B9F3FB-151D-45E6-8010-1874B1757B1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F80D108-6DBA-4DF3-AFA6-1A6FA11C8D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D40E4B86-0904-44CC-8C2B-222215420D6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FB7A77DB-65E3-480C-9436-4775DC2522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C01392DF-9C69-4069-AED0-9C09AAA468F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2BFDEE5-1552-4F05-A1A2-77A288D804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54E3ABC-2427-4C3B-BBD7-20BCBA0E8A3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2A07073-2ABE-422D-99EA-EF9E369F41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2DFC4A9E-71DE-45AD-871F-DA0B3B6E3A8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D3B7495-F8B4-4144-8F83-D0C8D14E3A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4B9B6BD-34E7-48BE-9E1E-9CF2C5F60FC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776B5B2-6A78-48C6-A0CF-6FE87EBC49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8F82A461-A0DB-456A-B82A-F6F11B7389F4}"/>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1DF093C-CAC7-4784-AE3F-16DC83AAADDB}"/>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F0109E02-90FF-41E4-ADBA-759B85F37CDD}"/>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C145B5F5-86E6-4CE9-9A8C-29153D7134F2}"/>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A49E0FF5-D24E-4BFA-A4C9-E984984FDD4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D5153C66-16F0-4B1A-A27A-0E794A2D5F67}"/>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C80DB888-0F7C-4075-8B8F-0C829D79D4A9}"/>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6A76B481-E928-44A9-8B84-88BD6D3A8456}"/>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3B85792D-78A0-4C08-9794-565C461F7BE9}"/>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AEED0F46-FFCF-4F51-8E98-85C6B52B17BD}"/>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45121420-BB70-44BD-A5CC-76D4110E730B}"/>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528326-E08C-4C4A-9C75-3E37A1A395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7AF5B8B-4E52-4DBD-9DD4-854A7AA5E3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638015-4BEA-47FA-993D-2E47D2085A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2C078A-A337-4222-ABA6-D4F25CADE3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2BE54AE-A933-465D-B185-3152F96192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131893</xdr:rowOff>
    </xdr:from>
    <xdr:to>
      <xdr:col>55</xdr:col>
      <xdr:colOff>50800</xdr:colOff>
      <xdr:row>64</xdr:row>
      <xdr:rowOff>62043</xdr:rowOff>
    </xdr:to>
    <xdr:sp macro="" textlink="">
      <xdr:nvSpPr>
        <xdr:cNvPr id="245" name="楕円 244">
          <a:extLst>
            <a:ext uri="{FF2B5EF4-FFF2-40B4-BE49-F238E27FC236}">
              <a16:creationId xmlns:a16="http://schemas.microsoft.com/office/drawing/2014/main" id="{A01BE024-7383-49A1-B0E0-FE81D5D9BFDD}"/>
            </a:ext>
          </a:extLst>
        </xdr:cNvPr>
        <xdr:cNvSpPr/>
      </xdr:nvSpPr>
      <xdr:spPr>
        <a:xfrm>
          <a:off x="10426700" y="109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46820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DA915B4-43CC-49DC-A4A3-BD3C190030E0}"/>
            </a:ext>
          </a:extLst>
        </xdr:cNvPr>
        <xdr:cNvSpPr txBox="1"/>
      </xdr:nvSpPr>
      <xdr:spPr>
        <a:xfrm>
          <a:off x="10515600" y="1084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132959</xdr:rowOff>
    </xdr:from>
    <xdr:to>
      <xdr:col>50</xdr:col>
      <xdr:colOff>165100</xdr:colOff>
      <xdr:row>64</xdr:row>
      <xdr:rowOff>63109</xdr:rowOff>
    </xdr:to>
    <xdr:sp macro="" textlink="">
      <xdr:nvSpPr>
        <xdr:cNvPr id="247" name="楕円 246">
          <a:extLst>
            <a:ext uri="{FF2B5EF4-FFF2-40B4-BE49-F238E27FC236}">
              <a16:creationId xmlns:a16="http://schemas.microsoft.com/office/drawing/2014/main" id="{32F817BB-68F5-4CC1-BE55-4D980C2014EF}"/>
            </a:ext>
          </a:extLst>
        </xdr:cNvPr>
        <xdr:cNvSpPr/>
      </xdr:nvSpPr>
      <xdr:spPr>
        <a:xfrm>
          <a:off x="9588500" y="109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11243</xdr:rowOff>
    </xdr:from>
    <xdr:to>
      <xdr:col>55</xdr:col>
      <xdr:colOff>0</xdr:colOff>
      <xdr:row>64</xdr:row>
      <xdr:rowOff>12309</xdr:rowOff>
    </xdr:to>
    <xdr:cxnSp macro="">
      <xdr:nvCxnSpPr>
        <xdr:cNvPr id="248" name="直線コネクタ 247">
          <a:extLst>
            <a:ext uri="{FF2B5EF4-FFF2-40B4-BE49-F238E27FC236}">
              <a16:creationId xmlns:a16="http://schemas.microsoft.com/office/drawing/2014/main" id="{1EFBC150-D299-465D-AD89-F31E24D3292D}"/>
            </a:ext>
          </a:extLst>
        </xdr:cNvPr>
        <xdr:cNvCxnSpPr/>
      </xdr:nvCxnSpPr>
      <xdr:spPr>
        <a:xfrm flipV="1">
          <a:off x="9639300" y="1098404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133510</xdr:rowOff>
    </xdr:from>
    <xdr:to>
      <xdr:col>46</xdr:col>
      <xdr:colOff>38100</xdr:colOff>
      <xdr:row>64</xdr:row>
      <xdr:rowOff>63660</xdr:rowOff>
    </xdr:to>
    <xdr:sp macro="" textlink="">
      <xdr:nvSpPr>
        <xdr:cNvPr id="249" name="楕円 248">
          <a:extLst>
            <a:ext uri="{FF2B5EF4-FFF2-40B4-BE49-F238E27FC236}">
              <a16:creationId xmlns:a16="http://schemas.microsoft.com/office/drawing/2014/main" id="{87F51C52-1AAE-41EE-8835-83F17A90F640}"/>
            </a:ext>
          </a:extLst>
        </xdr:cNvPr>
        <xdr:cNvSpPr/>
      </xdr:nvSpPr>
      <xdr:spPr>
        <a:xfrm>
          <a:off x="8699500" y="109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12309</xdr:rowOff>
    </xdr:from>
    <xdr:to>
      <xdr:col>50</xdr:col>
      <xdr:colOff>114300</xdr:colOff>
      <xdr:row>64</xdr:row>
      <xdr:rowOff>12860</xdr:rowOff>
    </xdr:to>
    <xdr:cxnSp macro="">
      <xdr:nvCxnSpPr>
        <xdr:cNvPr id="250" name="直線コネクタ 249">
          <a:extLst>
            <a:ext uri="{FF2B5EF4-FFF2-40B4-BE49-F238E27FC236}">
              <a16:creationId xmlns:a16="http://schemas.microsoft.com/office/drawing/2014/main" id="{6C0B59BB-ACDC-4958-8AF0-5DBE4ABD7CEA}"/>
            </a:ext>
          </a:extLst>
        </xdr:cNvPr>
        <xdr:cNvCxnSpPr/>
      </xdr:nvCxnSpPr>
      <xdr:spPr>
        <a:xfrm flipV="1">
          <a:off x="8750300" y="1098510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140845</xdr:rowOff>
    </xdr:from>
    <xdr:to>
      <xdr:col>41</xdr:col>
      <xdr:colOff>101600</xdr:colOff>
      <xdr:row>64</xdr:row>
      <xdr:rowOff>70995</xdr:rowOff>
    </xdr:to>
    <xdr:sp macro="" textlink="">
      <xdr:nvSpPr>
        <xdr:cNvPr id="251" name="楕円 250">
          <a:extLst>
            <a:ext uri="{FF2B5EF4-FFF2-40B4-BE49-F238E27FC236}">
              <a16:creationId xmlns:a16="http://schemas.microsoft.com/office/drawing/2014/main" id="{21943AEA-92D3-4862-B1C5-9DF81E48783D}"/>
            </a:ext>
          </a:extLst>
        </xdr:cNvPr>
        <xdr:cNvSpPr/>
      </xdr:nvSpPr>
      <xdr:spPr>
        <a:xfrm>
          <a:off x="7810500" y="10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12860</xdr:rowOff>
    </xdr:from>
    <xdr:to>
      <xdr:col>45</xdr:col>
      <xdr:colOff>177800</xdr:colOff>
      <xdr:row>64</xdr:row>
      <xdr:rowOff>20195</xdr:rowOff>
    </xdr:to>
    <xdr:cxnSp macro="">
      <xdr:nvCxnSpPr>
        <xdr:cNvPr id="252" name="直線コネクタ 251">
          <a:extLst>
            <a:ext uri="{FF2B5EF4-FFF2-40B4-BE49-F238E27FC236}">
              <a16:creationId xmlns:a16="http://schemas.microsoft.com/office/drawing/2014/main" id="{E82D98A1-99E9-421A-AD4F-EEECA834F565}"/>
            </a:ext>
          </a:extLst>
        </xdr:cNvPr>
        <xdr:cNvCxnSpPr/>
      </xdr:nvCxnSpPr>
      <xdr:spPr>
        <a:xfrm flipV="1">
          <a:off x="7861300" y="10985660"/>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141601</xdr:rowOff>
    </xdr:from>
    <xdr:to>
      <xdr:col>36</xdr:col>
      <xdr:colOff>165100</xdr:colOff>
      <xdr:row>64</xdr:row>
      <xdr:rowOff>71751</xdr:rowOff>
    </xdr:to>
    <xdr:sp macro="" textlink="">
      <xdr:nvSpPr>
        <xdr:cNvPr id="253" name="楕円 252">
          <a:extLst>
            <a:ext uri="{FF2B5EF4-FFF2-40B4-BE49-F238E27FC236}">
              <a16:creationId xmlns:a16="http://schemas.microsoft.com/office/drawing/2014/main" id="{0B5257E5-459C-4D90-8D76-13F4AFA61C8E}"/>
            </a:ext>
          </a:extLst>
        </xdr:cNvPr>
        <xdr:cNvSpPr/>
      </xdr:nvSpPr>
      <xdr:spPr>
        <a:xfrm>
          <a:off x="6921500" y="10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20195</xdr:rowOff>
    </xdr:from>
    <xdr:to>
      <xdr:col>41</xdr:col>
      <xdr:colOff>50800</xdr:colOff>
      <xdr:row>64</xdr:row>
      <xdr:rowOff>20951</xdr:rowOff>
    </xdr:to>
    <xdr:cxnSp macro="">
      <xdr:nvCxnSpPr>
        <xdr:cNvPr id="254" name="直線コネクタ 253">
          <a:extLst>
            <a:ext uri="{FF2B5EF4-FFF2-40B4-BE49-F238E27FC236}">
              <a16:creationId xmlns:a16="http://schemas.microsoft.com/office/drawing/2014/main" id="{4F40180E-9EDE-43CA-B87F-091D0A8103A1}"/>
            </a:ext>
          </a:extLst>
        </xdr:cNvPr>
        <xdr:cNvCxnSpPr/>
      </xdr:nvCxnSpPr>
      <xdr:spPr>
        <a:xfrm flipV="1">
          <a:off x="6972300" y="1099299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143C67FB-60E8-4D92-A15E-7695389D328E}"/>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EE251A1E-FD9E-42F6-A1D4-0D4EC93F96EF}"/>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8B516FCF-C6D3-4974-ABC3-402FB38018EA}"/>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5349E28E-119B-46D1-B3BE-163C8AF0BE74}"/>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54236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8C01352-01ED-4369-A77D-3FB4A5721246}"/>
            </a:ext>
          </a:extLst>
        </xdr:cNvPr>
        <xdr:cNvSpPr txBox="1"/>
      </xdr:nvSpPr>
      <xdr:spPr>
        <a:xfrm>
          <a:off x="9327095" y="1102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54787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E43B18D-A0D6-408E-A4C0-DE691DFE280D}"/>
            </a:ext>
          </a:extLst>
        </xdr:cNvPr>
        <xdr:cNvSpPr txBox="1"/>
      </xdr:nvSpPr>
      <xdr:spPr>
        <a:xfrm>
          <a:off x="8450795" y="110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62122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2A2574C-C472-40CE-B793-5BE70D88891D}"/>
            </a:ext>
          </a:extLst>
        </xdr:cNvPr>
        <xdr:cNvSpPr txBox="1"/>
      </xdr:nvSpPr>
      <xdr:spPr>
        <a:xfrm>
          <a:off x="7561795" y="110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62878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8249A79A-BE5F-496D-AE0B-439136220050}"/>
            </a:ext>
          </a:extLst>
        </xdr:cNvPr>
        <xdr:cNvSpPr txBox="1"/>
      </xdr:nvSpPr>
      <xdr:spPr>
        <a:xfrm>
          <a:off x="6672795" y="110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DEC155C-A51D-4250-8D1B-E7B92EC6CD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ACF1A56-F331-4561-8551-3265E7FF7B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84C3CD7-C53E-40E1-BC39-8EBFC385E3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FE26237-8DA5-4DB5-8DE1-78707A781B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E4E91B0-2C7F-43CF-AC92-0D72CB1852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B85AEC6-C417-421A-BAB1-E49CDEA3EA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2884E24-BDFF-44DC-9E25-9DDAE03217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E764F38-ECB9-4699-A3CA-91B7E1AA6D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6203C45-8736-485B-9F6F-1A14313E22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DA2CBB7-EA1B-408C-9BB6-D1C520E86F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C0B3368-93C4-4F60-AA54-DE522AA6B4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241F3E1-87A7-487B-B957-C9298F478A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9135797-8089-4D70-9518-4D2FA8DB459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1F2F1F0-2B46-4DD8-8E87-01A439B698D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550C085-84DE-442B-93F2-C76568F6034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FCA04AB-CF2A-48F6-A970-1F76D8E0D73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E7BB82E-C5AB-4744-A62C-A41490633B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47B537E-FDC6-4F0A-9D3B-5A8302225C8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9D5722E-FBA0-4005-ACAA-9E4995FBD57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9BE27FEB-FE81-46C6-9742-B9DF14D2C3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70A9BE1-4E9D-4275-BB9E-924AF57107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26FAA49-1E81-467C-87B8-C814DC505AB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5B1B52C-0BC3-41E9-A89F-04FC99361F5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1C1C28C-39A6-4CC3-BA28-2ED1843F5D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1CF1AEB-396D-4BDA-A2C6-25CDE4E505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2C73878-9422-4401-855E-A61F2DEE2ECA}"/>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906C0B2-9D03-476F-95A8-190BECE104B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15AADB8-54A0-4661-A54D-8E73F00DAF8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4B5965E6-3454-4D12-8B4F-9309EB4E4CC9}"/>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4D7306C0-CBF5-487E-8993-898F377E5FD2}"/>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BB4087F-6C1D-4EFA-94A2-8F8C279802BF}"/>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1AA47B23-5852-463B-86B3-A1CC4F5D0E77}"/>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02501244-D1C4-4F75-B92A-BB3D50422587}"/>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ED84A4A5-BAFA-40E3-9E66-3358C69E2602}"/>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9E2983AC-505B-4ABB-9518-EC4CCFA291E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4E5127F9-DEA3-478D-8150-CA1FFE440735}"/>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813C0AD-FA7C-4A66-B6E3-D885F20DC4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448AF6B-7C9B-4018-8E44-08F78D0C3C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74D1326-8E61-405E-B7E6-59D840C2BA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29227F-63A0-4B8F-8CBA-2B82BAAAB9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EAC2026-9220-4307-8E90-5C78AD63FE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4" name="楕円 303">
          <a:extLst>
            <a:ext uri="{FF2B5EF4-FFF2-40B4-BE49-F238E27FC236}">
              <a16:creationId xmlns:a16="http://schemas.microsoft.com/office/drawing/2014/main" id="{384F221A-88F9-479D-9618-12A456539E39}"/>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739CC2B-E81B-44C0-9FB8-05B6E4BDDC95}"/>
            </a:ext>
          </a:extLst>
        </xdr:cNvPr>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6" name="楕円 305">
          <a:extLst>
            <a:ext uri="{FF2B5EF4-FFF2-40B4-BE49-F238E27FC236}">
              <a16:creationId xmlns:a16="http://schemas.microsoft.com/office/drawing/2014/main" id="{F55C49A1-D56A-4C3F-9AD2-D220F1712E58}"/>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106680</xdr:rowOff>
    </xdr:to>
    <xdr:cxnSp macro="">
      <xdr:nvCxnSpPr>
        <xdr:cNvPr id="307" name="直線コネクタ 306">
          <a:extLst>
            <a:ext uri="{FF2B5EF4-FFF2-40B4-BE49-F238E27FC236}">
              <a16:creationId xmlns:a16="http://schemas.microsoft.com/office/drawing/2014/main" id="{82A5D1C8-C073-40B1-9F1B-7B7611E7A658}"/>
            </a:ext>
          </a:extLst>
        </xdr:cNvPr>
        <xdr:cNvCxnSpPr/>
      </xdr:nvCxnSpPr>
      <xdr:spPr>
        <a:xfrm>
          <a:off x="3797300" y="1448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13426</xdr:rowOff>
    </xdr:from>
    <xdr:to>
      <xdr:col>15</xdr:col>
      <xdr:colOff>101600</xdr:colOff>
      <xdr:row>84</xdr:row>
      <xdr:rowOff>115026</xdr:rowOff>
    </xdr:to>
    <xdr:sp macro="" textlink="">
      <xdr:nvSpPr>
        <xdr:cNvPr id="308" name="楕円 307">
          <a:extLst>
            <a:ext uri="{FF2B5EF4-FFF2-40B4-BE49-F238E27FC236}">
              <a16:creationId xmlns:a16="http://schemas.microsoft.com/office/drawing/2014/main" id="{5963F826-0F80-4550-9297-CA2208827B78}"/>
            </a:ext>
          </a:extLst>
        </xdr:cNvPr>
        <xdr:cNvSpPr/>
      </xdr:nvSpPr>
      <xdr:spPr>
        <a:xfrm>
          <a:off x="2857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64226</xdr:rowOff>
    </xdr:from>
    <xdr:to>
      <xdr:col>19</xdr:col>
      <xdr:colOff>177800</xdr:colOff>
      <xdr:row>84</xdr:row>
      <xdr:rowOff>83820</xdr:rowOff>
    </xdr:to>
    <xdr:cxnSp macro="">
      <xdr:nvCxnSpPr>
        <xdr:cNvPr id="309" name="直線コネクタ 308">
          <a:extLst>
            <a:ext uri="{FF2B5EF4-FFF2-40B4-BE49-F238E27FC236}">
              <a16:creationId xmlns:a16="http://schemas.microsoft.com/office/drawing/2014/main" id="{6F664938-BFE5-429B-B4A4-08461496933B}"/>
            </a:ext>
          </a:extLst>
        </xdr:cNvPr>
        <xdr:cNvCxnSpPr/>
      </xdr:nvCxnSpPr>
      <xdr:spPr>
        <a:xfrm>
          <a:off x="2908300" y="14466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10" name="楕円 309">
          <a:extLst>
            <a:ext uri="{FF2B5EF4-FFF2-40B4-BE49-F238E27FC236}">
              <a16:creationId xmlns:a16="http://schemas.microsoft.com/office/drawing/2014/main" id="{DF594A81-B539-4476-91CF-DAC4C23CB45A}"/>
            </a:ext>
          </a:extLst>
        </xdr:cNvPr>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64226</xdr:rowOff>
    </xdr:to>
    <xdr:cxnSp macro="">
      <xdr:nvCxnSpPr>
        <xdr:cNvPr id="311" name="直線コネクタ 310">
          <a:extLst>
            <a:ext uri="{FF2B5EF4-FFF2-40B4-BE49-F238E27FC236}">
              <a16:creationId xmlns:a16="http://schemas.microsoft.com/office/drawing/2014/main" id="{3F7B314D-220F-4F4D-AC38-493C04948436}"/>
            </a:ext>
          </a:extLst>
        </xdr:cNvPr>
        <xdr:cNvCxnSpPr/>
      </xdr:nvCxnSpPr>
      <xdr:spPr>
        <a:xfrm>
          <a:off x="2019300" y="14426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144055</xdr:rowOff>
    </xdr:from>
    <xdr:to>
      <xdr:col>6</xdr:col>
      <xdr:colOff>38100</xdr:colOff>
      <xdr:row>84</xdr:row>
      <xdr:rowOff>74205</xdr:rowOff>
    </xdr:to>
    <xdr:sp macro="" textlink="">
      <xdr:nvSpPr>
        <xdr:cNvPr id="312" name="楕円 311">
          <a:extLst>
            <a:ext uri="{FF2B5EF4-FFF2-40B4-BE49-F238E27FC236}">
              <a16:creationId xmlns:a16="http://schemas.microsoft.com/office/drawing/2014/main" id="{F0BED3ED-10B6-4666-AB3A-AF30C738F54F}"/>
            </a:ext>
          </a:extLst>
        </xdr:cNvPr>
        <xdr:cNvSpPr/>
      </xdr:nvSpPr>
      <xdr:spPr>
        <a:xfrm>
          <a:off x="1079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23405</xdr:rowOff>
    </xdr:from>
    <xdr:to>
      <xdr:col>10</xdr:col>
      <xdr:colOff>114300</xdr:colOff>
      <xdr:row>84</xdr:row>
      <xdr:rowOff>25037</xdr:rowOff>
    </xdr:to>
    <xdr:cxnSp macro="">
      <xdr:nvCxnSpPr>
        <xdr:cNvPr id="313" name="直線コネクタ 312">
          <a:extLst>
            <a:ext uri="{FF2B5EF4-FFF2-40B4-BE49-F238E27FC236}">
              <a16:creationId xmlns:a16="http://schemas.microsoft.com/office/drawing/2014/main" id="{17EE32FB-93D6-4200-A287-7051E6E35569}"/>
            </a:ext>
          </a:extLst>
        </xdr:cNvPr>
        <xdr:cNvCxnSpPr/>
      </xdr:nvCxnSpPr>
      <xdr:spPr>
        <a:xfrm>
          <a:off x="1130300" y="144252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D232AF21-5B26-4052-A84F-949250AC236D}"/>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19235A45-7AD2-4020-8102-CE0607C9866E}"/>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F87F52E9-8212-42DC-8751-F7E795550245}"/>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id="{233830AE-11D4-42F9-AD91-960552925AB4}"/>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18" name="n_1mainValue【公営住宅】&#10;有形固定資産減価償却率">
          <a:extLst>
            <a:ext uri="{FF2B5EF4-FFF2-40B4-BE49-F238E27FC236}">
              <a16:creationId xmlns:a16="http://schemas.microsoft.com/office/drawing/2014/main" id="{BE3F69D1-4FE0-4540-84A6-C9E81776568D}"/>
            </a:ext>
          </a:extLst>
        </xdr:cNvPr>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106153</xdr:rowOff>
    </xdr:from>
    <xdr:ext cx="405111" cy="259045"/>
    <xdr:sp macro="" textlink="">
      <xdr:nvSpPr>
        <xdr:cNvPr id="319" name="n_2mainValue【公営住宅】&#10;有形固定資産減価償却率">
          <a:extLst>
            <a:ext uri="{FF2B5EF4-FFF2-40B4-BE49-F238E27FC236}">
              <a16:creationId xmlns:a16="http://schemas.microsoft.com/office/drawing/2014/main" id="{C8C112F2-CE31-4A55-B3A1-A6FCCA46D86D}"/>
            </a:ext>
          </a:extLst>
        </xdr:cNvPr>
        <xdr:cNvSpPr txBox="1"/>
      </xdr:nvSpPr>
      <xdr:spPr>
        <a:xfrm>
          <a:off x="2705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20" name="n_3mainValue【公営住宅】&#10;有形固定資産減価償却率">
          <a:extLst>
            <a:ext uri="{FF2B5EF4-FFF2-40B4-BE49-F238E27FC236}">
              <a16:creationId xmlns:a16="http://schemas.microsoft.com/office/drawing/2014/main" id="{5F75F1CA-D62B-4BC7-A647-988C4252D336}"/>
            </a:ext>
          </a:extLst>
        </xdr:cNvPr>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65332</xdr:rowOff>
    </xdr:from>
    <xdr:ext cx="405111" cy="259045"/>
    <xdr:sp macro="" textlink="">
      <xdr:nvSpPr>
        <xdr:cNvPr id="321" name="n_4mainValue【公営住宅】&#10;有形固定資産減価償却率">
          <a:extLst>
            <a:ext uri="{FF2B5EF4-FFF2-40B4-BE49-F238E27FC236}">
              <a16:creationId xmlns:a16="http://schemas.microsoft.com/office/drawing/2014/main" id="{591EAE42-FD0C-43DA-A056-46A83E394CBC}"/>
            </a:ext>
          </a:extLst>
        </xdr:cNvPr>
        <xdr:cNvSpPr txBox="1"/>
      </xdr:nvSpPr>
      <xdr:spPr>
        <a:xfrm>
          <a:off x="927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B9BBEDB-D82A-4122-B960-A952B7C51A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40BA230-E983-4F97-BD85-473B49D8F1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B6D5631-4628-4C04-B118-2063E03419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1AE1631-B366-4733-8B09-C6F97BE7F6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E588EDC-2439-423D-8C9D-3573C30620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5FD5D59-447F-419F-BFDF-C31525B648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C06CC9D-47BC-4544-A857-66FB572483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6F9BA21-ADD8-48A1-A012-B786444E08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8C4D3F0-97FB-48EC-A1D8-73068704EF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827CD5E-7D32-4D5B-ADA7-C64703FC64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42BD71B-5BDA-4CB2-A99D-EDFF7C136D0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E232F36-D5BF-429D-BE58-822EB992D4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1E4ABD4-B182-41D6-91C0-581C6A6D1D0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120C577-C11A-4873-8600-AF014D4F6A3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F6962E5-A004-4D15-B91C-C229610A26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5BBEA27-6DC8-4E8A-BD6B-F855A81B68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F1D0A54-D97E-490A-941A-4FDB0F3077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B87C655-EAB2-4287-AD6E-80BA6E101F2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EA0CDFDD-6177-4AF8-AE0B-9DE894B70E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58B912D3-B3A6-45A6-95BA-DE5A9957D1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9AF3234-49F4-4F34-A0EF-469322C8A8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76BB695-04AE-46CF-8339-18441DE192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7AEAD98-FD4C-4285-8E78-80027ECEE6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BA074F6A-3C3D-4ACE-AF56-847CE1DC65F9}"/>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6B484C98-F0CF-4D37-8050-5EC944BF63C8}"/>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9E3E7F63-A6E2-40FB-81E6-740A590C9FFF}"/>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F1C784DF-2C17-4D1C-A1D8-EC3E1092E76A}"/>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C456F9F1-C3A4-4896-9CB8-CE8F4A5FF75C}"/>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a:extLst>
            <a:ext uri="{FF2B5EF4-FFF2-40B4-BE49-F238E27FC236}">
              <a16:creationId xmlns:a16="http://schemas.microsoft.com/office/drawing/2014/main" id="{AF0DE91F-90EB-4848-B948-0136DB19ABD9}"/>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29AFFB24-670B-4C53-BA47-2FBD56F08CAA}"/>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1D766F52-E04B-418E-88EC-5B88BEFC9727}"/>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4F396EEB-ACEC-47CB-9337-048CA3ECA756}"/>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10569C0F-B9BE-43A2-916C-E0B2747810E8}"/>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872A56CF-1CA8-4EC4-93A5-2E50F62DD3F9}"/>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AC91880-9D82-4ED8-A60F-F6EEED0B6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65BF3B-450D-484F-A49B-E0F870309A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AE80729-D556-4FCC-855E-F051E89666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C0CA3C6-6D53-497A-AE2A-68B65F1186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6E8A9A-49CF-4BF5-87A4-DA94C07D99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35306</xdr:rowOff>
    </xdr:from>
    <xdr:to>
      <xdr:col>55</xdr:col>
      <xdr:colOff>50800</xdr:colOff>
      <xdr:row>84</xdr:row>
      <xdr:rowOff>136906</xdr:rowOff>
    </xdr:to>
    <xdr:sp macro="" textlink="">
      <xdr:nvSpPr>
        <xdr:cNvPr id="361" name="楕円 360">
          <a:extLst>
            <a:ext uri="{FF2B5EF4-FFF2-40B4-BE49-F238E27FC236}">
              <a16:creationId xmlns:a16="http://schemas.microsoft.com/office/drawing/2014/main" id="{3C2377D2-D2F1-4ABA-B555-78EE72FCAF90}"/>
            </a:ext>
          </a:extLst>
        </xdr:cNvPr>
        <xdr:cNvSpPr/>
      </xdr:nvSpPr>
      <xdr:spPr>
        <a:xfrm>
          <a:off x="10426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58183</xdr:rowOff>
    </xdr:from>
    <xdr:ext cx="469744" cy="259045"/>
    <xdr:sp macro="" textlink="">
      <xdr:nvSpPr>
        <xdr:cNvPr id="362" name="【公営住宅】&#10;一人当たり面積該当値テキスト">
          <a:extLst>
            <a:ext uri="{FF2B5EF4-FFF2-40B4-BE49-F238E27FC236}">
              <a16:creationId xmlns:a16="http://schemas.microsoft.com/office/drawing/2014/main" id="{C85C1475-CFB7-4B6C-AB1C-806CA88025F4}"/>
            </a:ext>
          </a:extLst>
        </xdr:cNvPr>
        <xdr:cNvSpPr txBox="1"/>
      </xdr:nvSpPr>
      <xdr:spPr>
        <a:xfrm>
          <a:off x="10515600" y="1428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26352</xdr:rowOff>
    </xdr:from>
    <xdr:to>
      <xdr:col>50</xdr:col>
      <xdr:colOff>165100</xdr:colOff>
      <xdr:row>84</xdr:row>
      <xdr:rowOff>127952</xdr:rowOff>
    </xdr:to>
    <xdr:sp macro="" textlink="">
      <xdr:nvSpPr>
        <xdr:cNvPr id="363" name="楕円 362">
          <a:extLst>
            <a:ext uri="{FF2B5EF4-FFF2-40B4-BE49-F238E27FC236}">
              <a16:creationId xmlns:a16="http://schemas.microsoft.com/office/drawing/2014/main" id="{AB34F136-A71C-468D-8E88-9C661D818691}"/>
            </a:ext>
          </a:extLst>
        </xdr:cNvPr>
        <xdr:cNvSpPr/>
      </xdr:nvSpPr>
      <xdr:spPr>
        <a:xfrm>
          <a:off x="9588500" y="144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77152</xdr:rowOff>
    </xdr:from>
    <xdr:to>
      <xdr:col>55</xdr:col>
      <xdr:colOff>0</xdr:colOff>
      <xdr:row>84</xdr:row>
      <xdr:rowOff>86106</xdr:rowOff>
    </xdr:to>
    <xdr:cxnSp macro="">
      <xdr:nvCxnSpPr>
        <xdr:cNvPr id="364" name="直線コネクタ 363">
          <a:extLst>
            <a:ext uri="{FF2B5EF4-FFF2-40B4-BE49-F238E27FC236}">
              <a16:creationId xmlns:a16="http://schemas.microsoft.com/office/drawing/2014/main" id="{8E714526-26EA-47A4-80D8-5D0B9EE2AA9A}"/>
            </a:ext>
          </a:extLst>
        </xdr:cNvPr>
        <xdr:cNvCxnSpPr/>
      </xdr:nvCxnSpPr>
      <xdr:spPr>
        <a:xfrm>
          <a:off x="9639300" y="14478952"/>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29590</xdr:rowOff>
    </xdr:from>
    <xdr:to>
      <xdr:col>46</xdr:col>
      <xdr:colOff>38100</xdr:colOff>
      <xdr:row>84</xdr:row>
      <xdr:rowOff>131190</xdr:rowOff>
    </xdr:to>
    <xdr:sp macro="" textlink="">
      <xdr:nvSpPr>
        <xdr:cNvPr id="365" name="楕円 364">
          <a:extLst>
            <a:ext uri="{FF2B5EF4-FFF2-40B4-BE49-F238E27FC236}">
              <a16:creationId xmlns:a16="http://schemas.microsoft.com/office/drawing/2014/main" id="{86340EA8-B387-4B20-A7D5-93FBF046897F}"/>
            </a:ext>
          </a:extLst>
        </xdr:cNvPr>
        <xdr:cNvSpPr/>
      </xdr:nvSpPr>
      <xdr:spPr>
        <a:xfrm>
          <a:off x="8699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77152</xdr:rowOff>
    </xdr:from>
    <xdr:to>
      <xdr:col>50</xdr:col>
      <xdr:colOff>114300</xdr:colOff>
      <xdr:row>84</xdr:row>
      <xdr:rowOff>80390</xdr:rowOff>
    </xdr:to>
    <xdr:cxnSp macro="">
      <xdr:nvCxnSpPr>
        <xdr:cNvPr id="366" name="直線コネクタ 365">
          <a:extLst>
            <a:ext uri="{FF2B5EF4-FFF2-40B4-BE49-F238E27FC236}">
              <a16:creationId xmlns:a16="http://schemas.microsoft.com/office/drawing/2014/main" id="{3F7EE20F-AEBC-4616-AABD-4B265AB171FB}"/>
            </a:ext>
          </a:extLst>
        </xdr:cNvPr>
        <xdr:cNvCxnSpPr/>
      </xdr:nvCxnSpPr>
      <xdr:spPr>
        <a:xfrm flipV="1">
          <a:off x="8750300" y="144789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47689</xdr:rowOff>
    </xdr:from>
    <xdr:to>
      <xdr:col>41</xdr:col>
      <xdr:colOff>101600</xdr:colOff>
      <xdr:row>84</xdr:row>
      <xdr:rowOff>149289</xdr:rowOff>
    </xdr:to>
    <xdr:sp macro="" textlink="">
      <xdr:nvSpPr>
        <xdr:cNvPr id="367" name="楕円 366">
          <a:extLst>
            <a:ext uri="{FF2B5EF4-FFF2-40B4-BE49-F238E27FC236}">
              <a16:creationId xmlns:a16="http://schemas.microsoft.com/office/drawing/2014/main" id="{32673656-1966-45A9-90AF-13CEF1950748}"/>
            </a:ext>
          </a:extLst>
        </xdr:cNvPr>
        <xdr:cNvSpPr/>
      </xdr:nvSpPr>
      <xdr:spPr>
        <a:xfrm>
          <a:off x="7810500" y="144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80390</xdr:rowOff>
    </xdr:from>
    <xdr:to>
      <xdr:col>45</xdr:col>
      <xdr:colOff>177800</xdr:colOff>
      <xdr:row>84</xdr:row>
      <xdr:rowOff>98489</xdr:rowOff>
    </xdr:to>
    <xdr:cxnSp macro="">
      <xdr:nvCxnSpPr>
        <xdr:cNvPr id="368" name="直線コネクタ 367">
          <a:extLst>
            <a:ext uri="{FF2B5EF4-FFF2-40B4-BE49-F238E27FC236}">
              <a16:creationId xmlns:a16="http://schemas.microsoft.com/office/drawing/2014/main" id="{0AE50735-9929-4472-88ED-0C3D31632160}"/>
            </a:ext>
          </a:extLst>
        </xdr:cNvPr>
        <xdr:cNvCxnSpPr/>
      </xdr:nvCxnSpPr>
      <xdr:spPr>
        <a:xfrm flipV="1">
          <a:off x="7861300" y="1448219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58356</xdr:rowOff>
    </xdr:from>
    <xdr:to>
      <xdr:col>36</xdr:col>
      <xdr:colOff>165100</xdr:colOff>
      <xdr:row>84</xdr:row>
      <xdr:rowOff>159956</xdr:rowOff>
    </xdr:to>
    <xdr:sp macro="" textlink="">
      <xdr:nvSpPr>
        <xdr:cNvPr id="369" name="楕円 368">
          <a:extLst>
            <a:ext uri="{FF2B5EF4-FFF2-40B4-BE49-F238E27FC236}">
              <a16:creationId xmlns:a16="http://schemas.microsoft.com/office/drawing/2014/main" id="{9F48C3D7-B45A-4F09-8443-7AD81C636B80}"/>
            </a:ext>
          </a:extLst>
        </xdr:cNvPr>
        <xdr:cNvSpPr/>
      </xdr:nvSpPr>
      <xdr:spPr>
        <a:xfrm>
          <a:off x="6921500" y="144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98489</xdr:rowOff>
    </xdr:from>
    <xdr:to>
      <xdr:col>41</xdr:col>
      <xdr:colOff>50800</xdr:colOff>
      <xdr:row>84</xdr:row>
      <xdr:rowOff>109156</xdr:rowOff>
    </xdr:to>
    <xdr:cxnSp macro="">
      <xdr:nvCxnSpPr>
        <xdr:cNvPr id="370" name="直線コネクタ 369">
          <a:extLst>
            <a:ext uri="{FF2B5EF4-FFF2-40B4-BE49-F238E27FC236}">
              <a16:creationId xmlns:a16="http://schemas.microsoft.com/office/drawing/2014/main" id="{7902C3E6-7D15-4BE2-892C-2037EEC3ED2D}"/>
            </a:ext>
          </a:extLst>
        </xdr:cNvPr>
        <xdr:cNvCxnSpPr/>
      </xdr:nvCxnSpPr>
      <xdr:spPr>
        <a:xfrm flipV="1">
          <a:off x="6972300" y="1450028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a:extLst>
            <a:ext uri="{FF2B5EF4-FFF2-40B4-BE49-F238E27FC236}">
              <a16:creationId xmlns:a16="http://schemas.microsoft.com/office/drawing/2014/main" id="{3EFFD8AB-7A57-4B9F-A6E1-8A38F5214AD9}"/>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a:extLst>
            <a:ext uri="{FF2B5EF4-FFF2-40B4-BE49-F238E27FC236}">
              <a16:creationId xmlns:a16="http://schemas.microsoft.com/office/drawing/2014/main" id="{648C90FD-9872-4055-AD7C-15B364BF7507}"/>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a:extLst>
            <a:ext uri="{FF2B5EF4-FFF2-40B4-BE49-F238E27FC236}">
              <a16:creationId xmlns:a16="http://schemas.microsoft.com/office/drawing/2014/main" id="{B74503AE-574E-4BB1-9057-9A255EF5358A}"/>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id="{B65E81E7-1E83-4718-BE85-0341DACEB0EB}"/>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144479</xdr:rowOff>
    </xdr:from>
    <xdr:ext cx="469744" cy="259045"/>
    <xdr:sp macro="" textlink="">
      <xdr:nvSpPr>
        <xdr:cNvPr id="375" name="n_1mainValue【公営住宅】&#10;一人当たり面積">
          <a:extLst>
            <a:ext uri="{FF2B5EF4-FFF2-40B4-BE49-F238E27FC236}">
              <a16:creationId xmlns:a16="http://schemas.microsoft.com/office/drawing/2014/main" id="{D06528CD-DD64-4CED-A279-ADB1CD1B6E07}"/>
            </a:ext>
          </a:extLst>
        </xdr:cNvPr>
        <xdr:cNvSpPr txBox="1"/>
      </xdr:nvSpPr>
      <xdr:spPr>
        <a:xfrm>
          <a:off x="9391727" y="1420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147717</xdr:rowOff>
    </xdr:from>
    <xdr:ext cx="469744" cy="259045"/>
    <xdr:sp macro="" textlink="">
      <xdr:nvSpPr>
        <xdr:cNvPr id="376" name="n_2mainValue【公営住宅】&#10;一人当たり面積">
          <a:extLst>
            <a:ext uri="{FF2B5EF4-FFF2-40B4-BE49-F238E27FC236}">
              <a16:creationId xmlns:a16="http://schemas.microsoft.com/office/drawing/2014/main" id="{A301FE5B-7373-4F3F-A0E5-045BCEB8EBDA}"/>
            </a:ext>
          </a:extLst>
        </xdr:cNvPr>
        <xdr:cNvSpPr txBox="1"/>
      </xdr:nvSpPr>
      <xdr:spPr>
        <a:xfrm>
          <a:off x="8515427" y="142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165816</xdr:rowOff>
    </xdr:from>
    <xdr:ext cx="469744" cy="259045"/>
    <xdr:sp macro="" textlink="">
      <xdr:nvSpPr>
        <xdr:cNvPr id="377" name="n_3mainValue【公営住宅】&#10;一人当たり面積">
          <a:extLst>
            <a:ext uri="{FF2B5EF4-FFF2-40B4-BE49-F238E27FC236}">
              <a16:creationId xmlns:a16="http://schemas.microsoft.com/office/drawing/2014/main" id="{AAB5D5B0-BA2C-4641-AF9C-9FD393478263}"/>
            </a:ext>
          </a:extLst>
        </xdr:cNvPr>
        <xdr:cNvSpPr txBox="1"/>
      </xdr:nvSpPr>
      <xdr:spPr>
        <a:xfrm>
          <a:off x="7626427" y="1422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5033</xdr:rowOff>
    </xdr:from>
    <xdr:ext cx="469744" cy="259045"/>
    <xdr:sp macro="" textlink="">
      <xdr:nvSpPr>
        <xdr:cNvPr id="378" name="n_4mainValue【公営住宅】&#10;一人当たり面積">
          <a:extLst>
            <a:ext uri="{FF2B5EF4-FFF2-40B4-BE49-F238E27FC236}">
              <a16:creationId xmlns:a16="http://schemas.microsoft.com/office/drawing/2014/main" id="{F078C3A2-D909-43DF-B0AF-81E4B6E71245}"/>
            </a:ext>
          </a:extLst>
        </xdr:cNvPr>
        <xdr:cNvSpPr txBox="1"/>
      </xdr:nvSpPr>
      <xdr:spPr>
        <a:xfrm>
          <a:off x="6737427" y="1423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03A7831-4D6F-4D9F-B7CA-76DB4D128E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F392B88-4258-4546-BC20-72416F4009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784E5A2-3F3B-42B0-8379-CFEB654770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0CD380A-0471-4C17-BC59-BEEECBB547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283A6B9-624C-464A-87B2-125B35AADB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32279BE-80C5-427A-8D3E-602E31D9C0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5F33FE-B953-41AC-918C-9112D8C2AB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97E657F-AEE5-4498-85DF-075044A4B2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57819A4-8652-403E-BFE3-C2DB728B8F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1989FC98-B1E2-4702-BAFD-0811EF9078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B1915F0-95A3-4771-BD01-6ED813CA9A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819379A-1192-4322-91E7-91EEC44BC9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940AFA8-0C1F-4473-B5FA-7E4F9A7969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851C49F-C83B-4609-B9B6-6C6351C747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CF00022-E83A-4E1E-83EF-2AA4054B98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213316E-955A-40ED-B783-62EB598820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4798ED8-6D6B-4917-8B3F-5594546E60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84EBE65-CBE9-4C7B-B4CB-ED54E51CF7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D67D82A-178A-44D7-BA6D-170FCD223C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782257D-2147-476C-851C-FE30FEEAF4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5F81088-0E96-496E-87B5-F90FECE897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C0AB05D-2E94-485B-9E0F-C2FFB7E32E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8E72AD5-49D2-4449-9CB4-FCB97AAC55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289DA79-FE73-47A5-A458-C7E16E9338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7FD5CB6C-5909-4ACD-8018-CCA49DAF89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8BDCB40-9303-409E-ACD1-57C7048179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E1942D5-13F2-4913-97EB-54E0957ABD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67AFF59-7094-443D-A5AE-94BB2878FE8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6472CDE-D458-47E1-A580-96C8A5167D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77F769CC-CEF0-4D6C-B7FC-08CBBA7B97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E730436-97EA-4951-84CB-9857430E01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8D1E927-CBDD-4F87-9BFF-3700067EDA7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AB304AFD-8FBD-4D15-BE56-C95A916117E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6BE3C560-F489-4AEF-9FE2-7499EE6BE1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21BD2314-C6CC-49CB-AEC1-A001B4312C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261B9C4D-7488-4B0F-8558-80411CBACF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FEBA538B-CEA2-42D4-A35E-0EE694592F8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76AE3D5-0A02-43B1-A1EA-3B96FC009E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FBD03DA-3460-4EE3-B1AD-8D4BF1403C9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EFC2E02-2261-4886-8E48-322079D0BB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B8A51A13-E72B-4DAD-BC4D-202D5ABE8F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19B5E859-0E4B-4919-B6C6-F1E03E10D17B}"/>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47D3A86A-BEA6-41C6-A3CF-CE6D86A6E24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EEFD9AEB-7589-46B2-8B85-EC1287D5A4A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5AE8642F-C202-48E2-864A-41EE089735F8}"/>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EB071E1A-8AF3-454C-8519-F21FE1216E35}"/>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197D12C-7D7E-4C1A-B8A2-E2B258145FA3}"/>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13491F0E-4B18-47E7-AC42-24C04CF54106}"/>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7E52A644-B4D1-41E0-A8EC-D74AD2F7341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F4B8C594-E8EF-4B9B-B83E-4AB2374F016C}"/>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235C29C0-C1BF-4EE4-B2DF-25FB6954555D}"/>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10902C30-B958-4673-9F0E-BA7A1E5BD1BB}"/>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5D27145-FD7F-4130-8DD1-C8F6C3BF32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032D5BB-234A-4642-BC7A-C1D63C14CE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70B9C4D-11CF-45B1-8F7C-BB7DE9B114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68D4536-3773-46CF-90DE-05E3707300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D01F619-D9F0-4B5F-A1B6-6DA0F84FB7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436" name="楕円 435">
          <a:extLst>
            <a:ext uri="{FF2B5EF4-FFF2-40B4-BE49-F238E27FC236}">
              <a16:creationId xmlns:a16="http://schemas.microsoft.com/office/drawing/2014/main" id="{E4EBA8AC-CA3E-4F65-ADCC-C380DC04B133}"/>
            </a:ext>
          </a:extLst>
        </xdr:cNvPr>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589C9163-E90C-4155-9E05-2AF52AC94882}"/>
            </a:ext>
          </a:extLst>
        </xdr:cNvPr>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38" name="楕円 437">
          <a:extLst>
            <a:ext uri="{FF2B5EF4-FFF2-40B4-BE49-F238E27FC236}">
              <a16:creationId xmlns:a16="http://schemas.microsoft.com/office/drawing/2014/main" id="{315F6A81-0078-400D-AA62-4CE376C6EF78}"/>
            </a:ext>
          </a:extLst>
        </xdr:cNvPr>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71301</xdr:rowOff>
    </xdr:from>
    <xdr:to>
      <xdr:col>85</xdr:col>
      <xdr:colOff>127000</xdr:colOff>
      <xdr:row>42</xdr:row>
      <xdr:rowOff>64770</xdr:rowOff>
    </xdr:to>
    <xdr:cxnSp macro="">
      <xdr:nvCxnSpPr>
        <xdr:cNvPr id="439" name="直線コネクタ 438">
          <a:extLst>
            <a:ext uri="{FF2B5EF4-FFF2-40B4-BE49-F238E27FC236}">
              <a16:creationId xmlns:a16="http://schemas.microsoft.com/office/drawing/2014/main" id="{9957817E-D0EC-4192-8E85-5F85722C5DBD}"/>
            </a:ext>
          </a:extLst>
        </xdr:cNvPr>
        <xdr:cNvCxnSpPr/>
      </xdr:nvCxnSpPr>
      <xdr:spPr>
        <a:xfrm flipV="1">
          <a:off x="15481300" y="6072051"/>
          <a:ext cx="838200" cy="119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907</xdr:rowOff>
    </xdr:from>
    <xdr:to>
      <xdr:col>76</xdr:col>
      <xdr:colOff>165100</xdr:colOff>
      <xdr:row>42</xdr:row>
      <xdr:rowOff>102507</xdr:rowOff>
    </xdr:to>
    <xdr:sp macro="" textlink="">
      <xdr:nvSpPr>
        <xdr:cNvPr id="440" name="楕円 439">
          <a:extLst>
            <a:ext uri="{FF2B5EF4-FFF2-40B4-BE49-F238E27FC236}">
              <a16:creationId xmlns:a16="http://schemas.microsoft.com/office/drawing/2014/main" id="{0147DB2E-07DF-4083-A58A-CFF2741743E8}"/>
            </a:ext>
          </a:extLst>
        </xdr:cNvPr>
        <xdr:cNvSpPr/>
      </xdr:nvSpPr>
      <xdr:spPr>
        <a:xfrm>
          <a:off x="14541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51707</xdr:rowOff>
    </xdr:from>
    <xdr:to>
      <xdr:col>81</xdr:col>
      <xdr:colOff>50800</xdr:colOff>
      <xdr:row>42</xdr:row>
      <xdr:rowOff>64770</xdr:rowOff>
    </xdr:to>
    <xdr:cxnSp macro="">
      <xdr:nvCxnSpPr>
        <xdr:cNvPr id="441" name="直線コネクタ 440">
          <a:extLst>
            <a:ext uri="{FF2B5EF4-FFF2-40B4-BE49-F238E27FC236}">
              <a16:creationId xmlns:a16="http://schemas.microsoft.com/office/drawing/2014/main" id="{1E20ACBC-762D-42EB-9315-A58EEB9C3BFD}"/>
            </a:ext>
          </a:extLst>
        </xdr:cNvPr>
        <xdr:cNvCxnSpPr/>
      </xdr:nvCxnSpPr>
      <xdr:spPr>
        <a:xfrm>
          <a:off x="14592300" y="72526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157662</xdr:rowOff>
    </xdr:from>
    <xdr:to>
      <xdr:col>72</xdr:col>
      <xdr:colOff>38100</xdr:colOff>
      <xdr:row>42</xdr:row>
      <xdr:rowOff>87812</xdr:rowOff>
    </xdr:to>
    <xdr:sp macro="" textlink="">
      <xdr:nvSpPr>
        <xdr:cNvPr id="442" name="楕円 441">
          <a:extLst>
            <a:ext uri="{FF2B5EF4-FFF2-40B4-BE49-F238E27FC236}">
              <a16:creationId xmlns:a16="http://schemas.microsoft.com/office/drawing/2014/main" id="{5D6E910C-D02E-42E9-BCE4-1E88BD1BD52B}"/>
            </a:ext>
          </a:extLst>
        </xdr:cNvPr>
        <xdr:cNvSpPr/>
      </xdr:nvSpPr>
      <xdr:spPr>
        <a:xfrm>
          <a:off x="13652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37012</xdr:rowOff>
    </xdr:from>
    <xdr:to>
      <xdr:col>76</xdr:col>
      <xdr:colOff>114300</xdr:colOff>
      <xdr:row>42</xdr:row>
      <xdr:rowOff>51707</xdr:rowOff>
    </xdr:to>
    <xdr:cxnSp macro="">
      <xdr:nvCxnSpPr>
        <xdr:cNvPr id="443" name="直線コネクタ 442">
          <a:extLst>
            <a:ext uri="{FF2B5EF4-FFF2-40B4-BE49-F238E27FC236}">
              <a16:creationId xmlns:a16="http://schemas.microsoft.com/office/drawing/2014/main" id="{D16097F2-F30D-4036-ACE2-73009542B4BB}"/>
            </a:ext>
          </a:extLst>
        </xdr:cNvPr>
        <xdr:cNvCxnSpPr/>
      </xdr:nvCxnSpPr>
      <xdr:spPr>
        <a:xfrm>
          <a:off x="13703300" y="72379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144599</xdr:rowOff>
    </xdr:from>
    <xdr:to>
      <xdr:col>67</xdr:col>
      <xdr:colOff>101600</xdr:colOff>
      <xdr:row>42</xdr:row>
      <xdr:rowOff>74749</xdr:rowOff>
    </xdr:to>
    <xdr:sp macro="" textlink="">
      <xdr:nvSpPr>
        <xdr:cNvPr id="444" name="楕円 443">
          <a:extLst>
            <a:ext uri="{FF2B5EF4-FFF2-40B4-BE49-F238E27FC236}">
              <a16:creationId xmlns:a16="http://schemas.microsoft.com/office/drawing/2014/main" id="{0024502A-A2E3-4233-B723-0B2AA44ADDDB}"/>
            </a:ext>
          </a:extLst>
        </xdr:cNvPr>
        <xdr:cNvSpPr/>
      </xdr:nvSpPr>
      <xdr:spPr>
        <a:xfrm>
          <a:off x="12763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23949</xdr:rowOff>
    </xdr:from>
    <xdr:to>
      <xdr:col>71</xdr:col>
      <xdr:colOff>177800</xdr:colOff>
      <xdr:row>42</xdr:row>
      <xdr:rowOff>37012</xdr:rowOff>
    </xdr:to>
    <xdr:cxnSp macro="">
      <xdr:nvCxnSpPr>
        <xdr:cNvPr id="445" name="直線コネクタ 444">
          <a:extLst>
            <a:ext uri="{FF2B5EF4-FFF2-40B4-BE49-F238E27FC236}">
              <a16:creationId xmlns:a16="http://schemas.microsoft.com/office/drawing/2014/main" id="{FC25EEDB-77A3-49A5-B8DF-767013C97F61}"/>
            </a:ext>
          </a:extLst>
        </xdr:cNvPr>
        <xdr:cNvCxnSpPr/>
      </xdr:nvCxnSpPr>
      <xdr:spPr>
        <a:xfrm>
          <a:off x="12814300" y="7224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6025F95-9BD4-4F80-9469-1E145D9165AC}"/>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CCDF740-CB08-40ED-BB38-DA01E49BB5A4}"/>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679C5170-8B63-44CA-8A9A-69BE267C96B8}"/>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82A9C8F-AC57-4CA6-A1E1-6CE567D62502}"/>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36E7E0BB-FBD0-4F8B-8149-07C0CAE89EC7}"/>
            </a:ext>
          </a:extLst>
        </xdr:cNvPr>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93634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11C6E713-1C57-4C7E-A7CE-43C7D5A4D159}"/>
            </a:ext>
          </a:extLst>
        </xdr:cNvPr>
        <xdr:cNvSpPr txBox="1"/>
      </xdr:nvSpPr>
      <xdr:spPr>
        <a:xfrm>
          <a:off x="14389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78939</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8A52E52-51E6-42B2-9B0C-7443A64F17F0}"/>
            </a:ext>
          </a:extLst>
        </xdr:cNvPr>
        <xdr:cNvSpPr txBox="1"/>
      </xdr:nvSpPr>
      <xdr:spPr>
        <a:xfrm>
          <a:off x="13500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65876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74F3936-118C-4046-9EF9-2547C70929A0}"/>
            </a:ext>
          </a:extLst>
        </xdr:cNvPr>
        <xdr:cNvSpPr txBox="1"/>
      </xdr:nvSpPr>
      <xdr:spPr>
        <a:xfrm>
          <a:off x="12611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D3CE0B3-05CC-4B45-A345-3A0A45A95A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20FC4FAF-202E-4644-AB3B-0CD194BCC7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69645EB-7EEF-4947-80ED-D587E87A25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D2B952D-0E14-4FE1-8974-9A21057B6C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63990CC-68F3-48FF-A01A-C8E5BCC1D7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53768B0-4B0E-42C7-B8E1-96AB4F90B9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C74ED13-B57D-4CF9-A08C-77F8F620E7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37B3831-367F-4EB6-8BD1-DFED637A12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5EB8C98-F658-4D1D-8527-238EBFBAE2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7CF8A4ED-73D3-444D-AA77-52D8420173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AE410EAD-3B4E-4503-ACE5-9ECB3003E2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3C1E0A18-D03A-4C1E-BD49-13604463DF5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E0F46751-810A-484D-A84A-AEB61C90F4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EB5BD745-E6AC-4A05-889E-5422B63C514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F4468EE9-0DF1-4124-92E2-9357F1D43FD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CE348FD0-6106-4A62-AF65-74A7D581282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62A1BC4D-7041-43CC-BD47-056D8C9A5F0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F36CA3A5-CF3A-416F-978F-E09511165FB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F335DDC-38D6-4BED-835E-07D8A47A20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72A2E038-CFDF-4166-AD07-0FBD9D0F490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71E8ACC6-87D0-4DC6-91CE-3AFE001F4C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390E4890-4CC3-40AE-A3DB-C150E28DB6C6}"/>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93E3BB7-337E-45F0-AECB-356367F3463F}"/>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97EE454B-F970-4C3C-AEB5-FE8AC2DC5419}"/>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71B49F20-500B-4C0B-9F61-2CED1B836F39}"/>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88068FA7-569C-4044-A1DE-80488747A136}"/>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CBEE1BAA-8FE7-4BA0-AF7A-D0C2D307DC46}"/>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05627803-95B6-402F-ACF3-95432DA45C4C}"/>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C77BAF72-ED9A-480E-8909-E89E4F2AF66D}"/>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6693FEE1-93F6-4418-BEBD-6A6269F6F9C5}"/>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A3882BD4-FEDD-4D4D-9031-FCC6B8F99A6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1B5ECDF9-FF1E-4ADC-8CB6-D80EDEAF171E}"/>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1C6045D-1C24-431F-A4FF-A1119273BC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2548D0E-A508-486E-BFBD-6B794B4C19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319F39E-FF83-43F8-920A-B3FD5CBE7D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37616C5-BCE1-4109-9E0C-8754A6F2D94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74E985-7615-4D55-AF2C-9CA23E77D1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150673</xdr:rowOff>
    </xdr:from>
    <xdr:to>
      <xdr:col>116</xdr:col>
      <xdr:colOff>114300</xdr:colOff>
      <xdr:row>41</xdr:row>
      <xdr:rowOff>80823</xdr:rowOff>
    </xdr:to>
    <xdr:sp macro="" textlink="">
      <xdr:nvSpPr>
        <xdr:cNvPr id="491" name="楕円 490">
          <a:extLst>
            <a:ext uri="{FF2B5EF4-FFF2-40B4-BE49-F238E27FC236}">
              <a16:creationId xmlns:a16="http://schemas.microsoft.com/office/drawing/2014/main" id="{53E7CA07-756C-4D3C-94F3-33B73D5FFA88}"/>
            </a:ext>
          </a:extLst>
        </xdr:cNvPr>
        <xdr:cNvSpPr/>
      </xdr:nvSpPr>
      <xdr:spPr>
        <a:xfrm>
          <a:off x="221107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65600</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1E7F5EAB-98E6-4363-BE10-7755DEAC6AF4}"/>
            </a:ext>
          </a:extLst>
        </xdr:cNvPr>
        <xdr:cNvSpPr txBox="1"/>
      </xdr:nvSpPr>
      <xdr:spPr>
        <a:xfrm>
          <a:off x="22199600" y="69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29514</xdr:rowOff>
    </xdr:from>
    <xdr:to>
      <xdr:col>112</xdr:col>
      <xdr:colOff>38100</xdr:colOff>
      <xdr:row>41</xdr:row>
      <xdr:rowOff>131114</xdr:rowOff>
    </xdr:to>
    <xdr:sp macro="" textlink="">
      <xdr:nvSpPr>
        <xdr:cNvPr id="493" name="楕円 492">
          <a:extLst>
            <a:ext uri="{FF2B5EF4-FFF2-40B4-BE49-F238E27FC236}">
              <a16:creationId xmlns:a16="http://schemas.microsoft.com/office/drawing/2014/main" id="{04391EEF-ED8F-41BC-A109-CF70796F26B8}"/>
            </a:ext>
          </a:extLst>
        </xdr:cNvPr>
        <xdr:cNvSpPr/>
      </xdr:nvSpPr>
      <xdr:spPr>
        <a:xfrm>
          <a:off x="21272500" y="7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30023</xdr:rowOff>
    </xdr:from>
    <xdr:to>
      <xdr:col>116</xdr:col>
      <xdr:colOff>63500</xdr:colOff>
      <xdr:row>41</xdr:row>
      <xdr:rowOff>80314</xdr:rowOff>
    </xdr:to>
    <xdr:cxnSp macro="">
      <xdr:nvCxnSpPr>
        <xdr:cNvPr id="494" name="直線コネクタ 493">
          <a:extLst>
            <a:ext uri="{FF2B5EF4-FFF2-40B4-BE49-F238E27FC236}">
              <a16:creationId xmlns:a16="http://schemas.microsoft.com/office/drawing/2014/main" id="{27F95883-E3AB-44C5-ABD9-1771D76BCB8B}"/>
            </a:ext>
          </a:extLst>
        </xdr:cNvPr>
        <xdr:cNvCxnSpPr/>
      </xdr:nvCxnSpPr>
      <xdr:spPr>
        <a:xfrm flipV="1">
          <a:off x="21323300" y="705947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29514</xdr:rowOff>
    </xdr:from>
    <xdr:to>
      <xdr:col>107</xdr:col>
      <xdr:colOff>101600</xdr:colOff>
      <xdr:row>41</xdr:row>
      <xdr:rowOff>131114</xdr:rowOff>
    </xdr:to>
    <xdr:sp macro="" textlink="">
      <xdr:nvSpPr>
        <xdr:cNvPr id="495" name="楕円 494">
          <a:extLst>
            <a:ext uri="{FF2B5EF4-FFF2-40B4-BE49-F238E27FC236}">
              <a16:creationId xmlns:a16="http://schemas.microsoft.com/office/drawing/2014/main" id="{B49195DF-392E-4CD1-AF68-B3AE8DCB4A70}"/>
            </a:ext>
          </a:extLst>
        </xdr:cNvPr>
        <xdr:cNvSpPr/>
      </xdr:nvSpPr>
      <xdr:spPr>
        <a:xfrm>
          <a:off x="20383500" y="7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80314</xdr:rowOff>
    </xdr:from>
    <xdr:to>
      <xdr:col>111</xdr:col>
      <xdr:colOff>177800</xdr:colOff>
      <xdr:row>41</xdr:row>
      <xdr:rowOff>80314</xdr:rowOff>
    </xdr:to>
    <xdr:cxnSp macro="">
      <xdr:nvCxnSpPr>
        <xdr:cNvPr id="496" name="直線コネクタ 495">
          <a:extLst>
            <a:ext uri="{FF2B5EF4-FFF2-40B4-BE49-F238E27FC236}">
              <a16:creationId xmlns:a16="http://schemas.microsoft.com/office/drawing/2014/main" id="{28267CE6-1EF5-48C2-AC4F-BB4C4DB92986}"/>
            </a:ext>
          </a:extLst>
        </xdr:cNvPr>
        <xdr:cNvCxnSpPr/>
      </xdr:nvCxnSpPr>
      <xdr:spPr>
        <a:xfrm>
          <a:off x="20434300" y="710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30429</xdr:rowOff>
    </xdr:from>
    <xdr:to>
      <xdr:col>102</xdr:col>
      <xdr:colOff>165100</xdr:colOff>
      <xdr:row>41</xdr:row>
      <xdr:rowOff>132029</xdr:rowOff>
    </xdr:to>
    <xdr:sp macro="" textlink="">
      <xdr:nvSpPr>
        <xdr:cNvPr id="497" name="楕円 496">
          <a:extLst>
            <a:ext uri="{FF2B5EF4-FFF2-40B4-BE49-F238E27FC236}">
              <a16:creationId xmlns:a16="http://schemas.microsoft.com/office/drawing/2014/main" id="{6E596BA1-C43F-4344-821C-CA1186695644}"/>
            </a:ext>
          </a:extLst>
        </xdr:cNvPr>
        <xdr:cNvSpPr/>
      </xdr:nvSpPr>
      <xdr:spPr>
        <a:xfrm>
          <a:off x="19494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80314</xdr:rowOff>
    </xdr:from>
    <xdr:to>
      <xdr:col>107</xdr:col>
      <xdr:colOff>50800</xdr:colOff>
      <xdr:row>41</xdr:row>
      <xdr:rowOff>81229</xdr:rowOff>
    </xdr:to>
    <xdr:cxnSp macro="">
      <xdr:nvCxnSpPr>
        <xdr:cNvPr id="498" name="直線コネクタ 497">
          <a:extLst>
            <a:ext uri="{FF2B5EF4-FFF2-40B4-BE49-F238E27FC236}">
              <a16:creationId xmlns:a16="http://schemas.microsoft.com/office/drawing/2014/main" id="{94B3C2D2-0F9B-4BDD-A4EB-D1BBA420BEE3}"/>
            </a:ext>
          </a:extLst>
        </xdr:cNvPr>
        <xdr:cNvCxnSpPr/>
      </xdr:nvCxnSpPr>
      <xdr:spPr>
        <a:xfrm flipV="1">
          <a:off x="19545300" y="710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31344</xdr:rowOff>
    </xdr:from>
    <xdr:to>
      <xdr:col>98</xdr:col>
      <xdr:colOff>38100</xdr:colOff>
      <xdr:row>41</xdr:row>
      <xdr:rowOff>132944</xdr:rowOff>
    </xdr:to>
    <xdr:sp macro="" textlink="">
      <xdr:nvSpPr>
        <xdr:cNvPr id="499" name="楕円 498">
          <a:extLst>
            <a:ext uri="{FF2B5EF4-FFF2-40B4-BE49-F238E27FC236}">
              <a16:creationId xmlns:a16="http://schemas.microsoft.com/office/drawing/2014/main" id="{63410A46-D3D6-4A88-B69E-B97BE587044A}"/>
            </a:ext>
          </a:extLst>
        </xdr:cNvPr>
        <xdr:cNvSpPr/>
      </xdr:nvSpPr>
      <xdr:spPr>
        <a:xfrm>
          <a:off x="18605500" y="7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81229</xdr:rowOff>
    </xdr:from>
    <xdr:to>
      <xdr:col>102</xdr:col>
      <xdr:colOff>114300</xdr:colOff>
      <xdr:row>41</xdr:row>
      <xdr:rowOff>82144</xdr:rowOff>
    </xdr:to>
    <xdr:cxnSp macro="">
      <xdr:nvCxnSpPr>
        <xdr:cNvPr id="500" name="直線コネクタ 499">
          <a:extLst>
            <a:ext uri="{FF2B5EF4-FFF2-40B4-BE49-F238E27FC236}">
              <a16:creationId xmlns:a16="http://schemas.microsoft.com/office/drawing/2014/main" id="{C5EC7D04-75DB-4064-9404-9F53941E82D2}"/>
            </a:ext>
          </a:extLst>
        </xdr:cNvPr>
        <xdr:cNvCxnSpPr/>
      </xdr:nvCxnSpPr>
      <xdr:spPr>
        <a:xfrm flipV="1">
          <a:off x="18656300" y="71106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DDEFB37B-78C4-49C0-8118-6814DD14861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73591866-EDB3-49E6-AFFC-E09DB99CBE54}"/>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D29F3A63-C960-4A58-AFD5-A7967237F2F9}"/>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756214EB-3A55-42CB-84E9-3399FB52C99C}"/>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122241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DEED53C7-0705-45A0-A01D-6F945D2DF81A}"/>
            </a:ext>
          </a:extLst>
        </xdr:cNvPr>
        <xdr:cNvSpPr txBox="1"/>
      </xdr:nvSpPr>
      <xdr:spPr>
        <a:xfrm>
          <a:off x="21075727" y="715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122241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A152AA77-9334-465F-BFA9-A3D544905CD0}"/>
            </a:ext>
          </a:extLst>
        </xdr:cNvPr>
        <xdr:cNvSpPr txBox="1"/>
      </xdr:nvSpPr>
      <xdr:spPr>
        <a:xfrm>
          <a:off x="20199427" y="715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123156</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DA7BE6F4-28D9-4354-97F0-4D4B28EA35DE}"/>
            </a:ext>
          </a:extLst>
        </xdr:cNvPr>
        <xdr:cNvSpPr txBox="1"/>
      </xdr:nvSpPr>
      <xdr:spPr>
        <a:xfrm>
          <a:off x="193104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124071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4C613687-EA49-4C24-B9F3-9623CB20DE19}"/>
            </a:ext>
          </a:extLst>
        </xdr:cNvPr>
        <xdr:cNvSpPr txBox="1"/>
      </xdr:nvSpPr>
      <xdr:spPr>
        <a:xfrm>
          <a:off x="18421427" y="7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E3B01D1C-9102-4142-9162-E26EA8D5C9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D3F0FB42-6787-4486-87DB-42CBE8758F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DEB684C4-CF26-49B3-B5ED-EBD756D534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8B254229-C84F-495E-B409-1F21B6D1CA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A8CF840E-202A-4CC5-985A-B736A19DE8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6FE8A9A8-36EE-42F0-A2A3-A9401F3776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318B9882-5E47-4671-A6BF-E76A9744BA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6D87A759-2772-49A9-AC40-B7E4951BD6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3CC29141-6F68-4C84-8698-43EEEF40C03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7AD85336-D926-468A-BA79-519B516ABA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A9118C9B-9464-4025-85D9-32DC13E9DD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A13AA7-EDC3-4E76-A3DA-D41120067DC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AFBFA3C7-1F37-44BA-9D92-EEB00A97A7B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7EBC60BB-93F7-4E7F-BA7E-756DCE30634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7EDB03BC-A831-4949-B9C8-993DFBC9FB6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B6C1A6B5-3EBA-42FA-B33C-F80EB1633A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CC8EE439-F20C-4173-9818-BB488D78258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78A8BAD7-2ACC-4EC3-A1D6-C2F71780EA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571686F1-91FB-4AF9-B452-C4FEE42C5AD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9A7BA59-97C8-44D6-98CA-62886B91D86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FE9FE4EE-FBF0-43CC-8273-C93B606DF17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E61B5D9E-0ECA-4117-9731-9F40318AEDE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F0A98EFB-43BD-4BE3-B200-C6C33C56860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AFA349A-D657-4797-B777-0865C7AF87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34A33F10-DD2E-49B2-A501-58692CA7C0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0C5CE4F3-8339-465E-9315-051599ADC94E}"/>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94CC1864-7E5B-4B18-8A28-88319B2DD0F8}"/>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D30C37DD-4F68-4CCF-B091-0DD138E9A828}"/>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4A43A786-8900-483D-855D-46CF4D2EE836}"/>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A78F05B1-2E34-4A13-A383-987485C402BB}"/>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1D90BC99-450A-4AF9-AD48-22F8CE088850}"/>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D09FBD1C-A73B-48A8-8660-E92F8E1336FE}"/>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DE6A2063-375F-454C-8302-DB7B592D38E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368B0EDE-CA5E-41A0-978E-AE59AFD7A0AC}"/>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0C63A590-AFFC-4ED8-B9A5-5216B373D88E}"/>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798E3BD9-83DC-41A8-8250-A8BB83A4B6AA}"/>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7E595FD-DCF7-42C2-A888-11DB2279E9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2B90842-7AB0-40BD-91DA-9243C16454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09E74C0-F366-4417-A081-A38DFFA246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9EE2B81-11F4-4C87-A549-CC081A837F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1BA6294-11DF-4C93-95FB-FF7B97DD42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0" name="楕円 549">
          <a:extLst>
            <a:ext uri="{FF2B5EF4-FFF2-40B4-BE49-F238E27FC236}">
              <a16:creationId xmlns:a16="http://schemas.microsoft.com/office/drawing/2014/main" id="{096A2E5E-BDC5-4D59-861A-EBD63555478E}"/>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587ED77E-89C5-4852-99DA-BB3E3FEA34DF}"/>
            </a:ext>
          </a:extLst>
        </xdr:cNvPr>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552" name="楕円 551">
          <a:extLst>
            <a:ext uri="{FF2B5EF4-FFF2-40B4-BE49-F238E27FC236}">
              <a16:creationId xmlns:a16="http://schemas.microsoft.com/office/drawing/2014/main" id="{DC923A20-EBB6-4626-92C1-936C7EA9B808}"/>
            </a:ext>
          </a:extLst>
        </xdr:cNvPr>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83276</xdr:rowOff>
    </xdr:from>
    <xdr:to>
      <xdr:col>85</xdr:col>
      <xdr:colOff>127000</xdr:colOff>
      <xdr:row>60</xdr:row>
      <xdr:rowOff>91440</xdr:rowOff>
    </xdr:to>
    <xdr:cxnSp macro="">
      <xdr:nvCxnSpPr>
        <xdr:cNvPr id="553" name="直線コネクタ 552">
          <a:extLst>
            <a:ext uri="{FF2B5EF4-FFF2-40B4-BE49-F238E27FC236}">
              <a16:creationId xmlns:a16="http://schemas.microsoft.com/office/drawing/2014/main" id="{A2E576FE-D1BB-434D-9B0C-E5142892C344}"/>
            </a:ext>
          </a:extLst>
        </xdr:cNvPr>
        <xdr:cNvCxnSpPr/>
      </xdr:nvCxnSpPr>
      <xdr:spPr>
        <a:xfrm>
          <a:off x="15481300" y="1037027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554" name="楕円 553">
          <a:extLst>
            <a:ext uri="{FF2B5EF4-FFF2-40B4-BE49-F238E27FC236}">
              <a16:creationId xmlns:a16="http://schemas.microsoft.com/office/drawing/2014/main" id="{5065D2C3-29E0-4F9F-B64F-276A942498B5}"/>
            </a:ext>
          </a:extLst>
        </xdr:cNvPr>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83276</xdr:rowOff>
    </xdr:to>
    <xdr:cxnSp macro="">
      <xdr:nvCxnSpPr>
        <xdr:cNvPr id="555" name="直線コネクタ 554">
          <a:extLst>
            <a:ext uri="{FF2B5EF4-FFF2-40B4-BE49-F238E27FC236}">
              <a16:creationId xmlns:a16="http://schemas.microsoft.com/office/drawing/2014/main" id="{580824D6-DD24-4631-A5CB-861065E8757A}"/>
            </a:ext>
          </a:extLst>
        </xdr:cNvPr>
        <xdr:cNvCxnSpPr/>
      </xdr:nvCxnSpPr>
      <xdr:spPr>
        <a:xfrm>
          <a:off x="14592300" y="10334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556" name="楕円 555">
          <a:extLst>
            <a:ext uri="{FF2B5EF4-FFF2-40B4-BE49-F238E27FC236}">
              <a16:creationId xmlns:a16="http://schemas.microsoft.com/office/drawing/2014/main" id="{2E4516CC-9F9C-4564-9B90-32626348124F}"/>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47353</xdr:rowOff>
    </xdr:to>
    <xdr:cxnSp macro="">
      <xdr:nvCxnSpPr>
        <xdr:cNvPr id="557" name="直線コネクタ 556">
          <a:extLst>
            <a:ext uri="{FF2B5EF4-FFF2-40B4-BE49-F238E27FC236}">
              <a16:creationId xmlns:a16="http://schemas.microsoft.com/office/drawing/2014/main" id="{8012843A-CC1C-45DC-BEC0-F5DAF7A6A2B4}"/>
            </a:ext>
          </a:extLst>
        </xdr:cNvPr>
        <xdr:cNvCxnSpPr/>
      </xdr:nvCxnSpPr>
      <xdr:spPr>
        <a:xfrm>
          <a:off x="13703300" y="102967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89626</xdr:rowOff>
    </xdr:from>
    <xdr:to>
      <xdr:col>67</xdr:col>
      <xdr:colOff>101600</xdr:colOff>
      <xdr:row>60</xdr:row>
      <xdr:rowOff>19776</xdr:rowOff>
    </xdr:to>
    <xdr:sp macro="" textlink="">
      <xdr:nvSpPr>
        <xdr:cNvPr id="558" name="楕円 557">
          <a:extLst>
            <a:ext uri="{FF2B5EF4-FFF2-40B4-BE49-F238E27FC236}">
              <a16:creationId xmlns:a16="http://schemas.microsoft.com/office/drawing/2014/main" id="{C5EC5B99-C827-4A3B-9202-59E5D4F9389B}"/>
            </a:ext>
          </a:extLst>
        </xdr:cNvPr>
        <xdr:cNvSpPr/>
      </xdr:nvSpPr>
      <xdr:spPr>
        <a:xfrm>
          <a:off x="12763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140426</xdr:rowOff>
    </xdr:from>
    <xdr:to>
      <xdr:col>71</xdr:col>
      <xdr:colOff>177800</xdr:colOff>
      <xdr:row>60</xdr:row>
      <xdr:rowOff>9797</xdr:rowOff>
    </xdr:to>
    <xdr:cxnSp macro="">
      <xdr:nvCxnSpPr>
        <xdr:cNvPr id="559" name="直線コネクタ 558">
          <a:extLst>
            <a:ext uri="{FF2B5EF4-FFF2-40B4-BE49-F238E27FC236}">
              <a16:creationId xmlns:a16="http://schemas.microsoft.com/office/drawing/2014/main" id="{F321F2D6-1104-4C76-BC6E-58115ED63ADF}"/>
            </a:ext>
          </a:extLst>
        </xdr:cNvPr>
        <xdr:cNvCxnSpPr/>
      </xdr:nvCxnSpPr>
      <xdr:spPr>
        <a:xfrm>
          <a:off x="12814300" y="1025597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60" name="n_1aveValue【学校施設】&#10;有形固定資産減価償却率">
          <a:extLst>
            <a:ext uri="{FF2B5EF4-FFF2-40B4-BE49-F238E27FC236}">
              <a16:creationId xmlns:a16="http://schemas.microsoft.com/office/drawing/2014/main" id="{AAA62C21-93A7-43FA-B937-7E64F5BEB149}"/>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1" name="n_2aveValue【学校施設】&#10;有形固定資産減価償却率">
          <a:extLst>
            <a:ext uri="{FF2B5EF4-FFF2-40B4-BE49-F238E27FC236}">
              <a16:creationId xmlns:a16="http://schemas.microsoft.com/office/drawing/2014/main" id="{4E459B67-1649-408E-8B17-45F9B7E3FC14}"/>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62" name="n_3aveValue【学校施設】&#10;有形固定資産減価償却率">
          <a:extLst>
            <a:ext uri="{FF2B5EF4-FFF2-40B4-BE49-F238E27FC236}">
              <a16:creationId xmlns:a16="http://schemas.microsoft.com/office/drawing/2014/main" id="{8AAC1573-1591-478E-8C85-C18030709B8E}"/>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63" name="n_4aveValue【学校施設】&#10;有形固定資産減価償却率">
          <a:extLst>
            <a:ext uri="{FF2B5EF4-FFF2-40B4-BE49-F238E27FC236}">
              <a16:creationId xmlns:a16="http://schemas.microsoft.com/office/drawing/2014/main" id="{4D25A94E-22CC-40FF-B2AB-50925A8CB6E3}"/>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150603</xdr:rowOff>
    </xdr:from>
    <xdr:ext cx="405111" cy="259045"/>
    <xdr:sp macro="" textlink="">
      <xdr:nvSpPr>
        <xdr:cNvPr id="564" name="n_1mainValue【学校施設】&#10;有形固定資産減価償却率">
          <a:extLst>
            <a:ext uri="{FF2B5EF4-FFF2-40B4-BE49-F238E27FC236}">
              <a16:creationId xmlns:a16="http://schemas.microsoft.com/office/drawing/2014/main" id="{BEFD5F6E-60A7-4A7A-B125-2F6A42344685}"/>
            </a:ext>
          </a:extLst>
        </xdr:cNvPr>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565" name="n_2mainValue【学校施設】&#10;有形固定資産減価償却率">
          <a:extLst>
            <a:ext uri="{FF2B5EF4-FFF2-40B4-BE49-F238E27FC236}">
              <a16:creationId xmlns:a16="http://schemas.microsoft.com/office/drawing/2014/main" id="{AD7A6CFF-4ED7-49D7-AF0C-0BA2DE41E611}"/>
            </a:ext>
          </a:extLst>
        </xdr:cNvPr>
        <xdr:cNvSpPr txBox="1"/>
      </xdr:nvSpPr>
      <xdr:spPr>
        <a:xfrm>
          <a:off x="14389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77124</xdr:rowOff>
    </xdr:from>
    <xdr:ext cx="405111" cy="259045"/>
    <xdr:sp macro="" textlink="">
      <xdr:nvSpPr>
        <xdr:cNvPr id="566" name="n_3mainValue【学校施設】&#10;有形固定資産減価償却率">
          <a:extLst>
            <a:ext uri="{FF2B5EF4-FFF2-40B4-BE49-F238E27FC236}">
              <a16:creationId xmlns:a16="http://schemas.microsoft.com/office/drawing/2014/main" id="{09216E16-09A7-483A-94DC-DD6AA37CCC9A}"/>
            </a:ext>
          </a:extLst>
        </xdr:cNvPr>
        <xdr:cNvSpPr txBox="1"/>
      </xdr:nvSpPr>
      <xdr:spPr>
        <a:xfrm>
          <a:off x="13500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36303</xdr:rowOff>
    </xdr:from>
    <xdr:ext cx="405111" cy="259045"/>
    <xdr:sp macro="" textlink="">
      <xdr:nvSpPr>
        <xdr:cNvPr id="567" name="n_4mainValue【学校施設】&#10;有形固定資産減価償却率">
          <a:extLst>
            <a:ext uri="{FF2B5EF4-FFF2-40B4-BE49-F238E27FC236}">
              <a16:creationId xmlns:a16="http://schemas.microsoft.com/office/drawing/2014/main" id="{BD501B07-7377-44B8-912F-96EEEA5024DC}"/>
            </a:ext>
          </a:extLst>
        </xdr:cNvPr>
        <xdr:cNvSpPr txBox="1"/>
      </xdr:nvSpPr>
      <xdr:spPr>
        <a:xfrm>
          <a:off x="12611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B20EEEA-197D-4E7C-8894-3C7E569276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86105B33-F937-4A46-8A2E-151EC31F61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64B9F560-7E41-4EEE-8146-070B274C92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81B817AB-9361-4981-934C-0AA94FB0BC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13BC966-FF3F-4FA1-82C6-A08F866461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88386B38-CF5D-41C8-A7D1-B0F1259D48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84D6EB42-55E4-4B6A-8067-886E557D73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168AB5A1-996D-4627-B08E-84D268B894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056B4F7-1CFC-40D5-B84B-E7749590F5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2A0ED36D-BC5E-43BD-ABCB-C1E3C29428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30DDA1B8-FED8-465D-B2C5-635CA090F45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E941C880-23C7-4A8C-9A1B-1D9F3F8B7B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CC9F3637-5B6B-4962-8ABE-90777335BD6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FED65E6F-D25A-4847-A493-AEBE53D7864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D993ED79-096C-4B38-8D4B-90919385EF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9A348144-24B3-4490-80E7-6B4676A3A79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8225B56-7257-4776-B99E-F4C993934D4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B3650D65-0C83-428E-AD6C-DA17FA82603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4232F3A1-6190-4E0C-938A-EB933202E15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48342133-BC31-4917-A910-184B1B2797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47BAFBA1-E2C2-498D-ADD9-0600F3C333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621443E7-56D6-4E1E-A1A8-8529168233E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AF49F821-5059-45FC-8C50-6F02EDBF35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2535CAEF-B55D-4BA2-AC62-2BA237A364C3}"/>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035DCEEB-C881-41DC-8B85-C5648D05C151}"/>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975FDE92-F3DE-4B63-B694-22A10F36D7A1}"/>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EA3B8078-BFDC-467E-AFB7-DFCDF20ED38C}"/>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5AA3AEED-3CD7-4F2A-9727-092C9BC8CA2F}"/>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6" name="【学校施設】&#10;一人当たり面積平均値テキスト">
          <a:extLst>
            <a:ext uri="{FF2B5EF4-FFF2-40B4-BE49-F238E27FC236}">
              <a16:creationId xmlns:a16="http://schemas.microsoft.com/office/drawing/2014/main" id="{7B2CBAE9-079F-4589-B166-1FE0DB07C86E}"/>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42E974B3-8FD5-4E47-8CF1-DCC2A3DFC57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05A3AF28-1B8D-41D0-8EDF-D68338A39B51}"/>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7892C879-C7F7-41B9-93C3-5D7FAB1072D5}"/>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8763D278-4224-4745-9033-7B3ABB14EBD9}"/>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2E9C1AFF-CEC9-455E-ADA8-B5C2CCD06F3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8FEC1B9-1486-4AC4-8BE1-37B914941F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BC28D9D-2AC7-409D-A849-D99A5CF831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3022221-D9B1-416A-984F-0AD64E7AA6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CFDC6C1-C3BC-4D42-A4E1-87203F109F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D8A8A69-BDB4-4353-A20D-7CF4227AC7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86741</xdr:rowOff>
    </xdr:from>
    <xdr:to>
      <xdr:col>116</xdr:col>
      <xdr:colOff>114300</xdr:colOff>
      <xdr:row>62</xdr:row>
      <xdr:rowOff>16891</xdr:rowOff>
    </xdr:to>
    <xdr:sp macro="" textlink="">
      <xdr:nvSpPr>
        <xdr:cNvPr id="607" name="楕円 606">
          <a:extLst>
            <a:ext uri="{FF2B5EF4-FFF2-40B4-BE49-F238E27FC236}">
              <a16:creationId xmlns:a16="http://schemas.microsoft.com/office/drawing/2014/main" id="{32EC1270-1AFB-4268-B0A7-7360E4670063}"/>
            </a:ext>
          </a:extLst>
        </xdr:cNvPr>
        <xdr:cNvSpPr/>
      </xdr:nvSpPr>
      <xdr:spPr>
        <a:xfrm>
          <a:off x="22110700" y="105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109618</xdr:rowOff>
    </xdr:from>
    <xdr:ext cx="469744" cy="259045"/>
    <xdr:sp macro="" textlink="">
      <xdr:nvSpPr>
        <xdr:cNvPr id="608" name="【学校施設】&#10;一人当たり面積該当値テキスト">
          <a:extLst>
            <a:ext uri="{FF2B5EF4-FFF2-40B4-BE49-F238E27FC236}">
              <a16:creationId xmlns:a16="http://schemas.microsoft.com/office/drawing/2014/main" id="{A02CF9AD-DE04-40EE-94F7-5D75802124D0}"/>
            </a:ext>
          </a:extLst>
        </xdr:cNvPr>
        <xdr:cNvSpPr txBox="1"/>
      </xdr:nvSpPr>
      <xdr:spPr>
        <a:xfrm>
          <a:off x="22199600" y="103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82359</xdr:rowOff>
    </xdr:from>
    <xdr:to>
      <xdr:col>112</xdr:col>
      <xdr:colOff>38100</xdr:colOff>
      <xdr:row>62</xdr:row>
      <xdr:rowOff>12509</xdr:rowOff>
    </xdr:to>
    <xdr:sp macro="" textlink="">
      <xdr:nvSpPr>
        <xdr:cNvPr id="609" name="楕円 608">
          <a:extLst>
            <a:ext uri="{FF2B5EF4-FFF2-40B4-BE49-F238E27FC236}">
              <a16:creationId xmlns:a16="http://schemas.microsoft.com/office/drawing/2014/main" id="{F4831E9B-E61A-49DA-8A3D-6F4E717C6CF1}"/>
            </a:ext>
          </a:extLst>
        </xdr:cNvPr>
        <xdr:cNvSpPr/>
      </xdr:nvSpPr>
      <xdr:spPr>
        <a:xfrm>
          <a:off x="21272500" y="10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133159</xdr:rowOff>
    </xdr:from>
    <xdr:to>
      <xdr:col>116</xdr:col>
      <xdr:colOff>63500</xdr:colOff>
      <xdr:row>61</xdr:row>
      <xdr:rowOff>137541</xdr:rowOff>
    </xdr:to>
    <xdr:cxnSp macro="">
      <xdr:nvCxnSpPr>
        <xdr:cNvPr id="610" name="直線コネクタ 609">
          <a:extLst>
            <a:ext uri="{FF2B5EF4-FFF2-40B4-BE49-F238E27FC236}">
              <a16:creationId xmlns:a16="http://schemas.microsoft.com/office/drawing/2014/main" id="{4AC80F88-2760-4F2D-9B13-F63BB509450D}"/>
            </a:ext>
          </a:extLst>
        </xdr:cNvPr>
        <xdr:cNvCxnSpPr/>
      </xdr:nvCxnSpPr>
      <xdr:spPr>
        <a:xfrm>
          <a:off x="21323300" y="10591609"/>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86169</xdr:rowOff>
    </xdr:from>
    <xdr:to>
      <xdr:col>107</xdr:col>
      <xdr:colOff>101600</xdr:colOff>
      <xdr:row>62</xdr:row>
      <xdr:rowOff>16319</xdr:rowOff>
    </xdr:to>
    <xdr:sp macro="" textlink="">
      <xdr:nvSpPr>
        <xdr:cNvPr id="611" name="楕円 610">
          <a:extLst>
            <a:ext uri="{FF2B5EF4-FFF2-40B4-BE49-F238E27FC236}">
              <a16:creationId xmlns:a16="http://schemas.microsoft.com/office/drawing/2014/main" id="{61016F40-B76B-42DA-92F0-BCFEC4C41187}"/>
            </a:ext>
          </a:extLst>
        </xdr:cNvPr>
        <xdr:cNvSpPr/>
      </xdr:nvSpPr>
      <xdr:spPr>
        <a:xfrm>
          <a:off x="20383500" y="105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133159</xdr:rowOff>
    </xdr:from>
    <xdr:to>
      <xdr:col>111</xdr:col>
      <xdr:colOff>177800</xdr:colOff>
      <xdr:row>61</xdr:row>
      <xdr:rowOff>136969</xdr:rowOff>
    </xdr:to>
    <xdr:cxnSp macro="">
      <xdr:nvCxnSpPr>
        <xdr:cNvPr id="612" name="直線コネクタ 611">
          <a:extLst>
            <a:ext uri="{FF2B5EF4-FFF2-40B4-BE49-F238E27FC236}">
              <a16:creationId xmlns:a16="http://schemas.microsoft.com/office/drawing/2014/main" id="{67AF5E1F-B7F3-4D60-805E-B3BAF0920718}"/>
            </a:ext>
          </a:extLst>
        </xdr:cNvPr>
        <xdr:cNvCxnSpPr/>
      </xdr:nvCxnSpPr>
      <xdr:spPr>
        <a:xfrm flipV="1">
          <a:off x="20434300" y="105916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112649</xdr:rowOff>
    </xdr:from>
    <xdr:to>
      <xdr:col>102</xdr:col>
      <xdr:colOff>165100</xdr:colOff>
      <xdr:row>61</xdr:row>
      <xdr:rowOff>42799</xdr:rowOff>
    </xdr:to>
    <xdr:sp macro="" textlink="">
      <xdr:nvSpPr>
        <xdr:cNvPr id="613" name="楕円 612">
          <a:extLst>
            <a:ext uri="{FF2B5EF4-FFF2-40B4-BE49-F238E27FC236}">
              <a16:creationId xmlns:a16="http://schemas.microsoft.com/office/drawing/2014/main" id="{D31FD4D9-B6B3-4D91-8EFF-0240D282E94D}"/>
            </a:ext>
          </a:extLst>
        </xdr:cNvPr>
        <xdr:cNvSpPr/>
      </xdr:nvSpPr>
      <xdr:spPr>
        <a:xfrm>
          <a:off x="194945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163449</xdr:rowOff>
    </xdr:from>
    <xdr:to>
      <xdr:col>107</xdr:col>
      <xdr:colOff>50800</xdr:colOff>
      <xdr:row>61</xdr:row>
      <xdr:rowOff>136969</xdr:rowOff>
    </xdr:to>
    <xdr:cxnSp macro="">
      <xdr:nvCxnSpPr>
        <xdr:cNvPr id="614" name="直線コネクタ 613">
          <a:extLst>
            <a:ext uri="{FF2B5EF4-FFF2-40B4-BE49-F238E27FC236}">
              <a16:creationId xmlns:a16="http://schemas.microsoft.com/office/drawing/2014/main" id="{5FA1421E-488C-460D-B496-7D92F2A3D4BF}"/>
            </a:ext>
          </a:extLst>
        </xdr:cNvPr>
        <xdr:cNvCxnSpPr/>
      </xdr:nvCxnSpPr>
      <xdr:spPr>
        <a:xfrm>
          <a:off x="19545300" y="10450449"/>
          <a:ext cx="889000" cy="1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615" name="楕円 614">
          <a:extLst>
            <a:ext uri="{FF2B5EF4-FFF2-40B4-BE49-F238E27FC236}">
              <a16:creationId xmlns:a16="http://schemas.microsoft.com/office/drawing/2014/main" id="{DCFDA4A2-FB2D-450E-A23A-51D6CB89E78A}"/>
            </a:ext>
          </a:extLst>
        </xdr:cNvPr>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163449</xdr:rowOff>
    </xdr:from>
    <xdr:to>
      <xdr:col>102</xdr:col>
      <xdr:colOff>114300</xdr:colOff>
      <xdr:row>61</xdr:row>
      <xdr:rowOff>0</xdr:rowOff>
    </xdr:to>
    <xdr:cxnSp macro="">
      <xdr:nvCxnSpPr>
        <xdr:cNvPr id="616" name="直線コネクタ 615">
          <a:extLst>
            <a:ext uri="{FF2B5EF4-FFF2-40B4-BE49-F238E27FC236}">
              <a16:creationId xmlns:a16="http://schemas.microsoft.com/office/drawing/2014/main" id="{7A250F36-309C-4F13-85C8-88FF4237AEE9}"/>
            </a:ext>
          </a:extLst>
        </xdr:cNvPr>
        <xdr:cNvCxnSpPr/>
      </xdr:nvCxnSpPr>
      <xdr:spPr>
        <a:xfrm flipV="1">
          <a:off x="18656300" y="104504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7" name="n_1aveValue【学校施設】&#10;一人当たり面積">
          <a:extLst>
            <a:ext uri="{FF2B5EF4-FFF2-40B4-BE49-F238E27FC236}">
              <a16:creationId xmlns:a16="http://schemas.microsoft.com/office/drawing/2014/main" id="{BF7247EB-14B0-4631-949A-9C4DDB4A222C}"/>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8" name="n_2aveValue【学校施設】&#10;一人当たり面積">
          <a:extLst>
            <a:ext uri="{FF2B5EF4-FFF2-40B4-BE49-F238E27FC236}">
              <a16:creationId xmlns:a16="http://schemas.microsoft.com/office/drawing/2014/main" id="{DEB1BE53-8246-4A18-BB7E-34F7AC007D55}"/>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9" name="n_3aveValue【学校施設】&#10;一人当たり面積">
          <a:extLst>
            <a:ext uri="{FF2B5EF4-FFF2-40B4-BE49-F238E27FC236}">
              <a16:creationId xmlns:a16="http://schemas.microsoft.com/office/drawing/2014/main" id="{57745004-4228-47FF-AB07-76AD805CA1AC}"/>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20" name="n_4aveValue【学校施設】&#10;一人当たり面積">
          <a:extLst>
            <a:ext uri="{FF2B5EF4-FFF2-40B4-BE49-F238E27FC236}">
              <a16:creationId xmlns:a16="http://schemas.microsoft.com/office/drawing/2014/main" id="{235337C3-2A73-4DD1-A3AF-2220C4FA5437}"/>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29036</xdr:rowOff>
    </xdr:from>
    <xdr:ext cx="469744" cy="259045"/>
    <xdr:sp macro="" textlink="">
      <xdr:nvSpPr>
        <xdr:cNvPr id="621" name="n_1mainValue【学校施設】&#10;一人当たり面積">
          <a:extLst>
            <a:ext uri="{FF2B5EF4-FFF2-40B4-BE49-F238E27FC236}">
              <a16:creationId xmlns:a16="http://schemas.microsoft.com/office/drawing/2014/main" id="{68C55D01-3BEE-4E78-9B1C-E72EFEBC8EB3}"/>
            </a:ext>
          </a:extLst>
        </xdr:cNvPr>
        <xdr:cNvSpPr txBox="1"/>
      </xdr:nvSpPr>
      <xdr:spPr>
        <a:xfrm>
          <a:off x="21075727" y="103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32846</xdr:rowOff>
    </xdr:from>
    <xdr:ext cx="469744" cy="259045"/>
    <xdr:sp macro="" textlink="">
      <xdr:nvSpPr>
        <xdr:cNvPr id="622" name="n_2mainValue【学校施設】&#10;一人当たり面積">
          <a:extLst>
            <a:ext uri="{FF2B5EF4-FFF2-40B4-BE49-F238E27FC236}">
              <a16:creationId xmlns:a16="http://schemas.microsoft.com/office/drawing/2014/main" id="{2066F469-95A2-406A-BD23-C7B6B19E2013}"/>
            </a:ext>
          </a:extLst>
        </xdr:cNvPr>
        <xdr:cNvSpPr txBox="1"/>
      </xdr:nvSpPr>
      <xdr:spPr>
        <a:xfrm>
          <a:off x="20199427" y="103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59326</xdr:rowOff>
    </xdr:from>
    <xdr:ext cx="469744" cy="259045"/>
    <xdr:sp macro="" textlink="">
      <xdr:nvSpPr>
        <xdr:cNvPr id="623" name="n_3mainValue【学校施設】&#10;一人当たり面積">
          <a:extLst>
            <a:ext uri="{FF2B5EF4-FFF2-40B4-BE49-F238E27FC236}">
              <a16:creationId xmlns:a16="http://schemas.microsoft.com/office/drawing/2014/main" id="{B3A2C1EF-6AFC-40BD-AAE6-1A75D00D626E}"/>
            </a:ext>
          </a:extLst>
        </xdr:cNvPr>
        <xdr:cNvSpPr txBox="1"/>
      </xdr:nvSpPr>
      <xdr:spPr>
        <a:xfrm>
          <a:off x="19310427" y="101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624" name="n_4mainValue【学校施設】&#10;一人当たり面積">
          <a:extLst>
            <a:ext uri="{FF2B5EF4-FFF2-40B4-BE49-F238E27FC236}">
              <a16:creationId xmlns:a16="http://schemas.microsoft.com/office/drawing/2014/main" id="{E691D439-9D73-4AB7-B569-6F7706DB6624}"/>
            </a:ext>
          </a:extLst>
        </xdr:cNvPr>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59B68A2-FB6A-4B11-BA0E-7C3F772BE6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57893B5-63F1-43ED-8875-9A222BA1DF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9BD590-786C-43C6-85BE-809548F4F7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ADC60925-D216-43E3-A0AF-084524EA9E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F95AF13-BC87-4A01-A7DE-BD829370A2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47D15EF-7CBE-4081-B544-1A70ACD67C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DF525E91-D78F-42EE-9EE4-DC0602CAB2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585F1C62-2B35-4514-B4F7-CD46173291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937755D1-F0A4-4A44-8961-C2CBABE4FE6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DBBBFB0B-DCF2-4E06-B975-89A5E130F0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8E64395B-D9F7-4EA1-8379-8F11AFC25B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A9692937-DC12-4D3F-9233-55F6B5261FA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9B3EBCCB-CCA0-43D7-9496-DBCE5C8ACB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22D173AD-B0B6-4091-8DDC-9218C2E946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98332D0F-4CA2-4D6C-9E5A-840F1586DA4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25DF62C2-0425-4F52-B0EF-A9C717E423C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DDE00589-ECD1-4EC1-9067-BB02F7B426D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7CF25DEA-4516-480B-9960-01A0C396897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5FC3C26D-AF96-42D7-B9E0-1D839294C9E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3D0BEB81-2C66-4449-8F13-0284C473648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72C46192-5059-45BA-B5E5-F8F452ECF7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E84B55B8-9613-44FE-BF23-720732251B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1AE94D5-889A-4BB8-981A-1FB3DEA23C8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D764E076-B28D-4330-8139-DFC660373B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6EDE2634-74D8-484C-A6F6-F093334D70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1D0EFB7B-AD9A-4213-B4E1-306A5D6F293B}"/>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DA61E40-28E9-4D31-A30F-E12DC78605F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BDCB2FD4-8C9A-4659-ADDE-86C359A2C26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a:extLst>
            <a:ext uri="{FF2B5EF4-FFF2-40B4-BE49-F238E27FC236}">
              <a16:creationId xmlns:a16="http://schemas.microsoft.com/office/drawing/2014/main" id="{83EE47B1-7C8A-41AE-89E0-24821C398C48}"/>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a:extLst>
            <a:ext uri="{FF2B5EF4-FFF2-40B4-BE49-F238E27FC236}">
              <a16:creationId xmlns:a16="http://schemas.microsoft.com/office/drawing/2014/main" id="{1AC931D6-914B-4E13-9E45-381EEA762FBC}"/>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a:extLst>
            <a:ext uri="{FF2B5EF4-FFF2-40B4-BE49-F238E27FC236}">
              <a16:creationId xmlns:a16="http://schemas.microsoft.com/office/drawing/2014/main" id="{770C368E-43B5-4187-A1B6-707C1C2F361A}"/>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a:extLst>
            <a:ext uri="{FF2B5EF4-FFF2-40B4-BE49-F238E27FC236}">
              <a16:creationId xmlns:a16="http://schemas.microsoft.com/office/drawing/2014/main" id="{C40D4B4D-CEBE-4933-A4D2-B99BB0FCD854}"/>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id="{F364273B-7A20-4B32-8B89-99CF78C42318}"/>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a:extLst>
            <a:ext uri="{FF2B5EF4-FFF2-40B4-BE49-F238E27FC236}">
              <a16:creationId xmlns:a16="http://schemas.microsoft.com/office/drawing/2014/main" id="{69A627FF-6EF2-49B1-82F7-11E923A2C817}"/>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a:extLst>
            <a:ext uri="{FF2B5EF4-FFF2-40B4-BE49-F238E27FC236}">
              <a16:creationId xmlns:a16="http://schemas.microsoft.com/office/drawing/2014/main" id="{3D1AAFEE-1EED-4018-AFBA-F83E648DD3EC}"/>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a:extLst>
            <a:ext uri="{FF2B5EF4-FFF2-40B4-BE49-F238E27FC236}">
              <a16:creationId xmlns:a16="http://schemas.microsoft.com/office/drawing/2014/main" id="{3A8FF3E0-080B-4E67-AE6D-88B4B3A52A2B}"/>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97A8527-6785-4505-B817-35B29FC070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83A3196-AA43-42CE-A879-4F03AAA662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A86F8AB-52F5-4F14-8E8B-2FA4AC05C2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39DB962-57FD-4A92-A413-8226D31B79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26354E0-9AAC-49FF-975D-4482F152A1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139156</xdr:rowOff>
    </xdr:from>
    <xdr:to>
      <xdr:col>85</xdr:col>
      <xdr:colOff>177800</xdr:colOff>
      <xdr:row>86</xdr:row>
      <xdr:rowOff>69306</xdr:rowOff>
    </xdr:to>
    <xdr:sp macro="" textlink="">
      <xdr:nvSpPr>
        <xdr:cNvPr id="666" name="楕円 665">
          <a:extLst>
            <a:ext uri="{FF2B5EF4-FFF2-40B4-BE49-F238E27FC236}">
              <a16:creationId xmlns:a16="http://schemas.microsoft.com/office/drawing/2014/main" id="{3F3840EF-CA43-45D7-A992-8946547D0963}"/>
            </a:ext>
          </a:extLst>
        </xdr:cNvPr>
        <xdr:cNvSpPr/>
      </xdr:nvSpPr>
      <xdr:spPr>
        <a:xfrm>
          <a:off x="16268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117583</xdr:rowOff>
    </xdr:from>
    <xdr:ext cx="405111" cy="259045"/>
    <xdr:sp macro="" textlink="">
      <xdr:nvSpPr>
        <xdr:cNvPr id="667" name="【児童館】&#10;有形固定資産減価償却率該当値テキスト">
          <a:extLst>
            <a:ext uri="{FF2B5EF4-FFF2-40B4-BE49-F238E27FC236}">
              <a16:creationId xmlns:a16="http://schemas.microsoft.com/office/drawing/2014/main" id="{6AFBFCBE-356B-4A92-83FE-D14575630439}"/>
            </a:ext>
          </a:extLst>
        </xdr:cNvPr>
        <xdr:cNvSpPr txBox="1"/>
      </xdr:nvSpPr>
      <xdr:spPr>
        <a:xfrm>
          <a:off x="16357600"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104866</xdr:rowOff>
    </xdr:from>
    <xdr:to>
      <xdr:col>81</xdr:col>
      <xdr:colOff>101600</xdr:colOff>
      <xdr:row>86</xdr:row>
      <xdr:rowOff>35016</xdr:rowOff>
    </xdr:to>
    <xdr:sp macro="" textlink="">
      <xdr:nvSpPr>
        <xdr:cNvPr id="668" name="楕円 667">
          <a:extLst>
            <a:ext uri="{FF2B5EF4-FFF2-40B4-BE49-F238E27FC236}">
              <a16:creationId xmlns:a16="http://schemas.microsoft.com/office/drawing/2014/main" id="{14855716-512D-4F2C-86A8-F5AD4BFD4C0C}"/>
            </a:ext>
          </a:extLst>
        </xdr:cNvPr>
        <xdr:cNvSpPr/>
      </xdr:nvSpPr>
      <xdr:spPr>
        <a:xfrm>
          <a:off x="15430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155666</xdr:rowOff>
    </xdr:from>
    <xdr:to>
      <xdr:col>85</xdr:col>
      <xdr:colOff>127000</xdr:colOff>
      <xdr:row>86</xdr:row>
      <xdr:rowOff>18506</xdr:rowOff>
    </xdr:to>
    <xdr:cxnSp macro="">
      <xdr:nvCxnSpPr>
        <xdr:cNvPr id="669" name="直線コネクタ 668">
          <a:extLst>
            <a:ext uri="{FF2B5EF4-FFF2-40B4-BE49-F238E27FC236}">
              <a16:creationId xmlns:a16="http://schemas.microsoft.com/office/drawing/2014/main" id="{CBB9C8CF-678D-4CE6-BDEB-DE315F21A47A}"/>
            </a:ext>
          </a:extLst>
        </xdr:cNvPr>
        <xdr:cNvCxnSpPr/>
      </xdr:nvCxnSpPr>
      <xdr:spPr>
        <a:xfrm>
          <a:off x="15481300" y="147289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68943</xdr:rowOff>
    </xdr:from>
    <xdr:to>
      <xdr:col>76</xdr:col>
      <xdr:colOff>165100</xdr:colOff>
      <xdr:row>85</xdr:row>
      <xdr:rowOff>170543</xdr:rowOff>
    </xdr:to>
    <xdr:sp macro="" textlink="">
      <xdr:nvSpPr>
        <xdr:cNvPr id="670" name="楕円 669">
          <a:extLst>
            <a:ext uri="{FF2B5EF4-FFF2-40B4-BE49-F238E27FC236}">
              <a16:creationId xmlns:a16="http://schemas.microsoft.com/office/drawing/2014/main" id="{C0F06153-5DB1-4E17-8ADA-55F794D59647}"/>
            </a:ext>
          </a:extLst>
        </xdr:cNvPr>
        <xdr:cNvSpPr/>
      </xdr:nvSpPr>
      <xdr:spPr>
        <a:xfrm>
          <a:off x="14541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119743</xdr:rowOff>
    </xdr:from>
    <xdr:to>
      <xdr:col>81</xdr:col>
      <xdr:colOff>50800</xdr:colOff>
      <xdr:row>85</xdr:row>
      <xdr:rowOff>155666</xdr:rowOff>
    </xdr:to>
    <xdr:cxnSp macro="">
      <xdr:nvCxnSpPr>
        <xdr:cNvPr id="671" name="直線コネクタ 670">
          <a:extLst>
            <a:ext uri="{FF2B5EF4-FFF2-40B4-BE49-F238E27FC236}">
              <a16:creationId xmlns:a16="http://schemas.microsoft.com/office/drawing/2014/main" id="{4DE7B033-B8F8-4E43-8860-93FC7592D3CF}"/>
            </a:ext>
          </a:extLst>
        </xdr:cNvPr>
        <xdr:cNvCxnSpPr/>
      </xdr:nvCxnSpPr>
      <xdr:spPr>
        <a:xfrm>
          <a:off x="14592300" y="146929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34652</xdr:rowOff>
    </xdr:from>
    <xdr:to>
      <xdr:col>72</xdr:col>
      <xdr:colOff>38100</xdr:colOff>
      <xdr:row>85</xdr:row>
      <xdr:rowOff>136252</xdr:rowOff>
    </xdr:to>
    <xdr:sp macro="" textlink="">
      <xdr:nvSpPr>
        <xdr:cNvPr id="672" name="楕円 671">
          <a:extLst>
            <a:ext uri="{FF2B5EF4-FFF2-40B4-BE49-F238E27FC236}">
              <a16:creationId xmlns:a16="http://schemas.microsoft.com/office/drawing/2014/main" id="{E5195295-9527-4C9C-856A-3D7314D95DCB}"/>
            </a:ext>
          </a:extLst>
        </xdr:cNvPr>
        <xdr:cNvSpPr/>
      </xdr:nvSpPr>
      <xdr:spPr>
        <a:xfrm>
          <a:off x="13652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85452</xdr:rowOff>
    </xdr:from>
    <xdr:to>
      <xdr:col>76</xdr:col>
      <xdr:colOff>114300</xdr:colOff>
      <xdr:row>85</xdr:row>
      <xdr:rowOff>119743</xdr:rowOff>
    </xdr:to>
    <xdr:cxnSp macro="">
      <xdr:nvCxnSpPr>
        <xdr:cNvPr id="673" name="直線コネクタ 672">
          <a:extLst>
            <a:ext uri="{FF2B5EF4-FFF2-40B4-BE49-F238E27FC236}">
              <a16:creationId xmlns:a16="http://schemas.microsoft.com/office/drawing/2014/main" id="{55F3DACB-B60A-4D89-91BF-EA7909FD677E}"/>
            </a:ext>
          </a:extLst>
        </xdr:cNvPr>
        <xdr:cNvCxnSpPr/>
      </xdr:nvCxnSpPr>
      <xdr:spPr>
        <a:xfrm>
          <a:off x="13703300" y="146587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363</xdr:rowOff>
    </xdr:from>
    <xdr:to>
      <xdr:col>67</xdr:col>
      <xdr:colOff>101600</xdr:colOff>
      <xdr:row>85</xdr:row>
      <xdr:rowOff>101963</xdr:rowOff>
    </xdr:to>
    <xdr:sp macro="" textlink="">
      <xdr:nvSpPr>
        <xdr:cNvPr id="674" name="楕円 673">
          <a:extLst>
            <a:ext uri="{FF2B5EF4-FFF2-40B4-BE49-F238E27FC236}">
              <a16:creationId xmlns:a16="http://schemas.microsoft.com/office/drawing/2014/main" id="{1A8F345D-E844-421F-8CF1-CDE17D2A75F5}"/>
            </a:ext>
          </a:extLst>
        </xdr:cNvPr>
        <xdr:cNvSpPr/>
      </xdr:nvSpPr>
      <xdr:spPr>
        <a:xfrm>
          <a:off x="12763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51163</xdr:rowOff>
    </xdr:from>
    <xdr:to>
      <xdr:col>71</xdr:col>
      <xdr:colOff>177800</xdr:colOff>
      <xdr:row>85</xdr:row>
      <xdr:rowOff>85452</xdr:rowOff>
    </xdr:to>
    <xdr:cxnSp macro="">
      <xdr:nvCxnSpPr>
        <xdr:cNvPr id="675" name="直線コネクタ 674">
          <a:extLst>
            <a:ext uri="{FF2B5EF4-FFF2-40B4-BE49-F238E27FC236}">
              <a16:creationId xmlns:a16="http://schemas.microsoft.com/office/drawing/2014/main" id="{CB1154A9-B263-4300-9396-DB704DDC617F}"/>
            </a:ext>
          </a:extLst>
        </xdr:cNvPr>
        <xdr:cNvCxnSpPr/>
      </xdr:nvCxnSpPr>
      <xdr:spPr>
        <a:xfrm>
          <a:off x="12814300" y="146244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a:extLst>
            <a:ext uri="{FF2B5EF4-FFF2-40B4-BE49-F238E27FC236}">
              <a16:creationId xmlns:a16="http://schemas.microsoft.com/office/drawing/2014/main" id="{6DD3BA6A-8E15-4A42-98C6-83DDD85F8FFC}"/>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a:extLst>
            <a:ext uri="{FF2B5EF4-FFF2-40B4-BE49-F238E27FC236}">
              <a16:creationId xmlns:a16="http://schemas.microsoft.com/office/drawing/2014/main" id="{B4FEB8FB-1EC7-4247-8D1B-F3FBA309AC7D}"/>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a:extLst>
            <a:ext uri="{FF2B5EF4-FFF2-40B4-BE49-F238E27FC236}">
              <a16:creationId xmlns:a16="http://schemas.microsoft.com/office/drawing/2014/main" id="{4A889A11-BFD4-4858-ADF9-AF1FED4B04C1}"/>
            </a:ext>
          </a:extLst>
        </xdr:cNvPr>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79" name="n_4aveValue【児童館】&#10;有形固定資産減価償却率">
          <a:extLst>
            <a:ext uri="{FF2B5EF4-FFF2-40B4-BE49-F238E27FC236}">
              <a16:creationId xmlns:a16="http://schemas.microsoft.com/office/drawing/2014/main" id="{59101A26-A7A2-4793-9DDF-5974F53B622C}"/>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26143</xdr:rowOff>
    </xdr:from>
    <xdr:ext cx="405111" cy="259045"/>
    <xdr:sp macro="" textlink="">
      <xdr:nvSpPr>
        <xdr:cNvPr id="680" name="n_1mainValue【児童館】&#10;有形固定資産減価償却率">
          <a:extLst>
            <a:ext uri="{FF2B5EF4-FFF2-40B4-BE49-F238E27FC236}">
              <a16:creationId xmlns:a16="http://schemas.microsoft.com/office/drawing/2014/main" id="{D1488D2C-FC27-467D-9894-9B22117C0BC2}"/>
            </a:ext>
          </a:extLst>
        </xdr:cNvPr>
        <xdr:cNvSpPr txBox="1"/>
      </xdr:nvSpPr>
      <xdr:spPr>
        <a:xfrm>
          <a:off x="152660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161670</xdr:rowOff>
    </xdr:from>
    <xdr:ext cx="405111" cy="259045"/>
    <xdr:sp macro="" textlink="">
      <xdr:nvSpPr>
        <xdr:cNvPr id="681" name="n_2mainValue【児童館】&#10;有形固定資産減価償却率">
          <a:extLst>
            <a:ext uri="{FF2B5EF4-FFF2-40B4-BE49-F238E27FC236}">
              <a16:creationId xmlns:a16="http://schemas.microsoft.com/office/drawing/2014/main" id="{08C83525-738E-4449-B4FE-1CDC176D62E6}"/>
            </a:ext>
          </a:extLst>
        </xdr:cNvPr>
        <xdr:cNvSpPr txBox="1"/>
      </xdr:nvSpPr>
      <xdr:spPr>
        <a:xfrm>
          <a:off x="14389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127379</xdr:rowOff>
    </xdr:from>
    <xdr:ext cx="405111" cy="259045"/>
    <xdr:sp macro="" textlink="">
      <xdr:nvSpPr>
        <xdr:cNvPr id="682" name="n_3mainValue【児童館】&#10;有形固定資産減価償却率">
          <a:extLst>
            <a:ext uri="{FF2B5EF4-FFF2-40B4-BE49-F238E27FC236}">
              <a16:creationId xmlns:a16="http://schemas.microsoft.com/office/drawing/2014/main" id="{F0075457-CC9B-4118-977C-D706D48A38BD}"/>
            </a:ext>
          </a:extLst>
        </xdr:cNvPr>
        <xdr:cNvSpPr txBox="1"/>
      </xdr:nvSpPr>
      <xdr:spPr>
        <a:xfrm>
          <a:off x="13500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93090</xdr:rowOff>
    </xdr:from>
    <xdr:ext cx="405111" cy="259045"/>
    <xdr:sp macro="" textlink="">
      <xdr:nvSpPr>
        <xdr:cNvPr id="683" name="n_4mainValue【児童館】&#10;有形固定資産減価償却率">
          <a:extLst>
            <a:ext uri="{FF2B5EF4-FFF2-40B4-BE49-F238E27FC236}">
              <a16:creationId xmlns:a16="http://schemas.microsoft.com/office/drawing/2014/main" id="{C7DE69BD-DB78-4636-9A44-19F50AF56F11}"/>
            </a:ext>
          </a:extLst>
        </xdr:cNvPr>
        <xdr:cNvSpPr txBox="1"/>
      </xdr:nvSpPr>
      <xdr:spPr>
        <a:xfrm>
          <a:off x="12611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67DAD24-5E86-438D-92AF-9E5E38E76C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E1F5615E-D0C6-4F6B-80F9-8D9BF470BB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B7FF134-060B-4B99-A51C-C326547769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CA1E026D-4C3A-4CB2-910E-EBF75EF7F6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6813DF20-DA85-45B1-802C-3BFE0E2221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D70A2994-276A-4D27-8CB0-20C9A2AE88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982DEF78-4BFD-4EB2-9EC7-2BCE1E316B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60888825-6BFE-470D-9533-4C12C2D6C2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C3C56BA8-608F-4697-915E-F78BAC8BF6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686ADE3-B55B-41BF-B0ED-11CDF0BC79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A9D975B1-E740-4D5E-A0AD-D90143A3B52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0FBAD91-79A6-4469-A5E0-B4D3F60308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488F2D4C-02CC-4949-9620-B2D4ACF915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F0D9EF62-9CFF-4A44-95B2-CBE50B8C4DC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1BB5FE61-1AD3-4BF9-B7B3-162B681931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41BFE2D0-C195-41D7-9035-C04C4C60599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E5969476-DCC1-4CEE-937F-C214CC196A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B84CE140-B9A1-4ACF-926F-B478425E27B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1F9ED8C6-F4E1-4C77-B0B5-CC04887606E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13B263D7-CCB9-43E4-BA46-1340AD79C0F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89300552-5F58-4192-8A0A-9942911582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13A74B78-759E-4617-BBE8-B991F15F58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28918A2A-29E4-4C34-A529-8DECBC930A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id="{E55A86EB-30D1-4787-83CC-FBB268598803}"/>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id="{6216B075-02B7-4AB0-A8EB-8608B88945E9}"/>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id="{9A455E8C-A758-4B0D-87CA-7C93E9DDE485}"/>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a:extLst>
            <a:ext uri="{FF2B5EF4-FFF2-40B4-BE49-F238E27FC236}">
              <a16:creationId xmlns:a16="http://schemas.microsoft.com/office/drawing/2014/main" id="{8EABC687-DD1B-42E0-8AC7-439829A3A68D}"/>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a:extLst>
            <a:ext uri="{FF2B5EF4-FFF2-40B4-BE49-F238E27FC236}">
              <a16:creationId xmlns:a16="http://schemas.microsoft.com/office/drawing/2014/main" id="{96F59BEB-AF0E-4DD8-860C-FA3D0626E7AE}"/>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a:extLst>
            <a:ext uri="{FF2B5EF4-FFF2-40B4-BE49-F238E27FC236}">
              <a16:creationId xmlns:a16="http://schemas.microsoft.com/office/drawing/2014/main" id="{CC9D896B-67FB-4F27-A951-D5D2EE7BED2C}"/>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a:extLst>
            <a:ext uri="{FF2B5EF4-FFF2-40B4-BE49-F238E27FC236}">
              <a16:creationId xmlns:a16="http://schemas.microsoft.com/office/drawing/2014/main" id="{B7A930D0-E493-4C02-980E-5C7302A980D8}"/>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a:extLst>
            <a:ext uri="{FF2B5EF4-FFF2-40B4-BE49-F238E27FC236}">
              <a16:creationId xmlns:a16="http://schemas.microsoft.com/office/drawing/2014/main" id="{B46502E6-23B4-44E7-AEF3-6E2AF1843324}"/>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a:extLst>
            <a:ext uri="{FF2B5EF4-FFF2-40B4-BE49-F238E27FC236}">
              <a16:creationId xmlns:a16="http://schemas.microsoft.com/office/drawing/2014/main" id="{ACE366B0-CB21-4374-AE2B-81C4BA695E22}"/>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a:extLst>
            <a:ext uri="{FF2B5EF4-FFF2-40B4-BE49-F238E27FC236}">
              <a16:creationId xmlns:a16="http://schemas.microsoft.com/office/drawing/2014/main" id="{CFD7DE84-27EF-4489-8CFE-0F5946D325DA}"/>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a:extLst>
            <a:ext uri="{FF2B5EF4-FFF2-40B4-BE49-F238E27FC236}">
              <a16:creationId xmlns:a16="http://schemas.microsoft.com/office/drawing/2014/main" id="{05779695-C48D-4CB4-B7CD-8D035B56D54E}"/>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CF6D52C-E01D-4F30-84C1-A0BE5F514F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8D023ED-E029-41EF-8C9C-7E9B7685B0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D27AB21-C6D8-4BC6-B9F4-EFB365B836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44A916E-61C6-4504-BC6B-009C832AF29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3A6A4D1-22D2-491D-BBDB-4E5744246AA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23" name="楕円 722">
          <a:extLst>
            <a:ext uri="{FF2B5EF4-FFF2-40B4-BE49-F238E27FC236}">
              <a16:creationId xmlns:a16="http://schemas.microsoft.com/office/drawing/2014/main" id="{5F231D29-53E8-4588-8223-7F5A6B10458C}"/>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24" name="【児童館】&#10;一人当たり面積該当値テキスト">
          <a:extLst>
            <a:ext uri="{FF2B5EF4-FFF2-40B4-BE49-F238E27FC236}">
              <a16:creationId xmlns:a16="http://schemas.microsoft.com/office/drawing/2014/main" id="{7341EECC-F7B0-4ABC-863C-DC48E9826D81}"/>
            </a:ext>
          </a:extLst>
        </xdr:cNvPr>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725" name="楕円 724">
          <a:extLst>
            <a:ext uri="{FF2B5EF4-FFF2-40B4-BE49-F238E27FC236}">
              <a16:creationId xmlns:a16="http://schemas.microsoft.com/office/drawing/2014/main" id="{1696DBF9-03F4-4873-A9E2-E71C92EF2AEE}"/>
            </a:ext>
          </a:extLst>
        </xdr:cNvPr>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22861</xdr:rowOff>
    </xdr:to>
    <xdr:cxnSp macro="">
      <xdr:nvCxnSpPr>
        <xdr:cNvPr id="726" name="直線コネクタ 725">
          <a:extLst>
            <a:ext uri="{FF2B5EF4-FFF2-40B4-BE49-F238E27FC236}">
              <a16:creationId xmlns:a16="http://schemas.microsoft.com/office/drawing/2014/main" id="{52CDFC09-6E6F-4F03-BBFE-194802EC20F9}"/>
            </a:ext>
          </a:extLst>
        </xdr:cNvPr>
        <xdr:cNvCxnSpPr/>
      </xdr:nvCxnSpPr>
      <xdr:spPr>
        <a:xfrm flipV="1">
          <a:off x="21323300" y="14417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27" name="楕円 726">
          <a:extLst>
            <a:ext uri="{FF2B5EF4-FFF2-40B4-BE49-F238E27FC236}">
              <a16:creationId xmlns:a16="http://schemas.microsoft.com/office/drawing/2014/main" id="{B9299181-7C72-4BAA-9178-3E282D0BFDE1}"/>
            </a:ext>
          </a:extLst>
        </xdr:cNvPr>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22861</xdr:rowOff>
    </xdr:to>
    <xdr:cxnSp macro="">
      <xdr:nvCxnSpPr>
        <xdr:cNvPr id="728" name="直線コネクタ 727">
          <a:extLst>
            <a:ext uri="{FF2B5EF4-FFF2-40B4-BE49-F238E27FC236}">
              <a16:creationId xmlns:a16="http://schemas.microsoft.com/office/drawing/2014/main" id="{D6637D65-A058-4910-A6EC-C3ABD1A40D73}"/>
            </a:ext>
          </a:extLst>
        </xdr:cNvPr>
        <xdr:cNvCxnSpPr/>
      </xdr:nvCxnSpPr>
      <xdr:spPr>
        <a:xfrm>
          <a:off x="20434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729" name="楕円 728">
          <a:extLst>
            <a:ext uri="{FF2B5EF4-FFF2-40B4-BE49-F238E27FC236}">
              <a16:creationId xmlns:a16="http://schemas.microsoft.com/office/drawing/2014/main" id="{03CA7D7D-6004-4C56-80EC-EA59C086A40F}"/>
            </a:ext>
          </a:extLst>
        </xdr:cNvPr>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84</xdr:row>
      <xdr:rowOff>30480</xdr:rowOff>
    </xdr:to>
    <xdr:cxnSp macro="">
      <xdr:nvCxnSpPr>
        <xdr:cNvPr id="730" name="直線コネクタ 729">
          <a:extLst>
            <a:ext uri="{FF2B5EF4-FFF2-40B4-BE49-F238E27FC236}">
              <a16:creationId xmlns:a16="http://schemas.microsoft.com/office/drawing/2014/main" id="{950377CF-E5B5-4710-95E4-E74CCEA3A92A}"/>
            </a:ext>
          </a:extLst>
        </xdr:cNvPr>
        <xdr:cNvCxnSpPr/>
      </xdr:nvCxnSpPr>
      <xdr:spPr>
        <a:xfrm flipV="1">
          <a:off x="19545300" y="1442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1" name="楕円 730">
          <a:extLst>
            <a:ext uri="{FF2B5EF4-FFF2-40B4-BE49-F238E27FC236}">
              <a16:creationId xmlns:a16="http://schemas.microsoft.com/office/drawing/2014/main" id="{0CDFC83D-13DE-4812-B8D1-79342D799A97}"/>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30480</xdr:rowOff>
    </xdr:from>
    <xdr:to>
      <xdr:col>102</xdr:col>
      <xdr:colOff>114300</xdr:colOff>
      <xdr:row>84</xdr:row>
      <xdr:rowOff>38100</xdr:rowOff>
    </xdr:to>
    <xdr:cxnSp macro="">
      <xdr:nvCxnSpPr>
        <xdr:cNvPr id="732" name="直線コネクタ 731">
          <a:extLst>
            <a:ext uri="{FF2B5EF4-FFF2-40B4-BE49-F238E27FC236}">
              <a16:creationId xmlns:a16="http://schemas.microsoft.com/office/drawing/2014/main" id="{02EF6BC9-E075-4AA4-82DB-63DE4C26645F}"/>
            </a:ext>
          </a:extLst>
        </xdr:cNvPr>
        <xdr:cNvCxnSpPr/>
      </xdr:nvCxnSpPr>
      <xdr:spPr>
        <a:xfrm flipV="1">
          <a:off x="18656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33" name="n_1aveValue【児童館】&#10;一人当たり面積">
          <a:extLst>
            <a:ext uri="{FF2B5EF4-FFF2-40B4-BE49-F238E27FC236}">
              <a16:creationId xmlns:a16="http://schemas.microsoft.com/office/drawing/2014/main" id="{69C9810E-6BF8-4FA6-BFF2-B84F6144A61A}"/>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a:extLst>
            <a:ext uri="{FF2B5EF4-FFF2-40B4-BE49-F238E27FC236}">
              <a16:creationId xmlns:a16="http://schemas.microsoft.com/office/drawing/2014/main" id="{31E21D36-F452-4E06-97D8-B3D9AFA8973F}"/>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5" name="n_3aveValue【児童館】&#10;一人当たり面積">
          <a:extLst>
            <a:ext uri="{FF2B5EF4-FFF2-40B4-BE49-F238E27FC236}">
              <a16:creationId xmlns:a16="http://schemas.microsoft.com/office/drawing/2014/main" id="{EA724709-B323-4B6C-AA6A-68378F7BE719}"/>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36" name="n_4aveValue【児童館】&#10;一人当たり面積">
          <a:extLst>
            <a:ext uri="{FF2B5EF4-FFF2-40B4-BE49-F238E27FC236}">
              <a16:creationId xmlns:a16="http://schemas.microsoft.com/office/drawing/2014/main" id="{E83D7239-7A5E-4FD0-90FE-6F99A84A26CF}"/>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737" name="n_1mainValue【児童館】&#10;一人当たり面積">
          <a:extLst>
            <a:ext uri="{FF2B5EF4-FFF2-40B4-BE49-F238E27FC236}">
              <a16:creationId xmlns:a16="http://schemas.microsoft.com/office/drawing/2014/main" id="{88D41C5F-B4A5-44EB-8868-2774251BADB7}"/>
            </a:ext>
          </a:extLst>
        </xdr:cNvPr>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38" name="n_2mainValue【児童館】&#10;一人当たり面積">
          <a:extLst>
            <a:ext uri="{FF2B5EF4-FFF2-40B4-BE49-F238E27FC236}">
              <a16:creationId xmlns:a16="http://schemas.microsoft.com/office/drawing/2014/main" id="{89AAE55D-5258-491B-A3AB-E43C0719B76B}"/>
            </a:ext>
          </a:extLst>
        </xdr:cNvPr>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72407</xdr:rowOff>
    </xdr:from>
    <xdr:ext cx="469744" cy="259045"/>
    <xdr:sp macro="" textlink="">
      <xdr:nvSpPr>
        <xdr:cNvPr id="739" name="n_3mainValue【児童館】&#10;一人当たり面積">
          <a:extLst>
            <a:ext uri="{FF2B5EF4-FFF2-40B4-BE49-F238E27FC236}">
              <a16:creationId xmlns:a16="http://schemas.microsoft.com/office/drawing/2014/main" id="{26540C5C-9135-4DC1-9AC8-B85456939CB7}"/>
            </a:ext>
          </a:extLst>
        </xdr:cNvPr>
        <xdr:cNvSpPr txBox="1"/>
      </xdr:nvSpPr>
      <xdr:spPr>
        <a:xfrm>
          <a:off x="19310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40" name="n_4mainValue【児童館】&#10;一人当たり面積">
          <a:extLst>
            <a:ext uri="{FF2B5EF4-FFF2-40B4-BE49-F238E27FC236}">
              <a16:creationId xmlns:a16="http://schemas.microsoft.com/office/drawing/2014/main" id="{E9133453-180E-4F61-96D9-61BD74CABA01}"/>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E461E4A9-424E-4F38-B0C8-DC4D7827F0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42A831F3-3B8E-4085-9AA5-0D1C8771F5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315B20AF-07EB-46D9-B82E-78CF1358BC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1FA65C8E-32AA-40CE-A613-AF781DF358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2BC1FF00-581B-4754-B9E1-3A021F69B1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6AF97BB-3FC0-4C42-B8F4-9536FA86C2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C347D093-3A71-4919-A66C-53FC80312C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7B09BBB5-4673-40D8-85F1-3D810A9DC5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99E6D726-6EED-48BB-8CD3-D99B752200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49F4C10C-FBB6-416B-82EF-0D5E3CE2F8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B9A3589A-85EA-4A65-B792-3C7836D872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874B80FF-80BE-440C-B544-EF2B3B3D827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C50269E4-7F96-4D03-AA97-0F2062A75EA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53095BCF-77D4-490A-9BE3-B2CCC2D80C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DF93A5FC-7A3A-4267-A704-022A64118F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7B78FED3-BBDF-4AA8-A4D4-6390B1A7D3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7AD7A142-3AAF-4335-B288-B9CA6D16009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CD240816-761B-459B-86D2-CAED473D79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D5CF270D-B855-4DA1-BB6B-34951F20779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1C823B7-3FBF-4D3D-A564-E6AF43F3B6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815DE960-C049-4FC9-9DC7-1EA2574915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7303B65A-7B43-44A9-9356-A9719A141BC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F6CE13F3-3F88-4778-B539-7F940F0953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7422DEA8-91E7-49E7-AD44-AB420F7375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406B61C4-1F87-4A3A-A577-87F15B08C8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78969A15-500B-4305-8F2B-0F27309B3C29}"/>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id="{7CC799ED-534D-42C1-9544-E7C3A7657AE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BDD15D3E-31B9-45F3-BEA1-23BE351626A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a:extLst>
            <a:ext uri="{FF2B5EF4-FFF2-40B4-BE49-F238E27FC236}">
              <a16:creationId xmlns:a16="http://schemas.microsoft.com/office/drawing/2014/main" id="{098EFBD2-7082-486F-AD9C-DD3D058DC53E}"/>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id="{801B8B76-9220-492E-9E49-85B420B66F0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71" name="【公民館】&#10;有形固定資産減価償却率平均値テキスト">
          <a:extLst>
            <a:ext uri="{FF2B5EF4-FFF2-40B4-BE49-F238E27FC236}">
              <a16:creationId xmlns:a16="http://schemas.microsoft.com/office/drawing/2014/main" id="{787744F1-468C-4297-A0FC-3BAF69E28DD1}"/>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a:extLst>
            <a:ext uri="{FF2B5EF4-FFF2-40B4-BE49-F238E27FC236}">
              <a16:creationId xmlns:a16="http://schemas.microsoft.com/office/drawing/2014/main" id="{81D4DE13-3DAA-4FB8-83F1-40499E4DB866}"/>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a:extLst>
            <a:ext uri="{FF2B5EF4-FFF2-40B4-BE49-F238E27FC236}">
              <a16:creationId xmlns:a16="http://schemas.microsoft.com/office/drawing/2014/main" id="{75FCEEAE-B437-4371-B84A-73F0CB8FC258}"/>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a:extLst>
            <a:ext uri="{FF2B5EF4-FFF2-40B4-BE49-F238E27FC236}">
              <a16:creationId xmlns:a16="http://schemas.microsoft.com/office/drawing/2014/main" id="{9AD68089-F02D-485D-BCD9-3AFAA584BAEE}"/>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a:extLst>
            <a:ext uri="{FF2B5EF4-FFF2-40B4-BE49-F238E27FC236}">
              <a16:creationId xmlns:a16="http://schemas.microsoft.com/office/drawing/2014/main" id="{D94F3EA2-B78D-4637-88EE-AB940803B3DE}"/>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a:extLst>
            <a:ext uri="{FF2B5EF4-FFF2-40B4-BE49-F238E27FC236}">
              <a16:creationId xmlns:a16="http://schemas.microsoft.com/office/drawing/2014/main" id="{38518175-63F0-47AC-9A49-74CFB637E651}"/>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4E3EFB3-A8F6-4E92-94FF-29090E6334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0D73090-5BE2-4F5D-8CFC-EA232DAAF3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274FD3B-DB58-42E9-8FBD-2CB711B04F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E4681FF-B3B1-4F26-B0A0-D7C3DBAF84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953CBA3-13E1-4AFC-AB8B-D1D105428E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782" name="楕円 781">
          <a:extLst>
            <a:ext uri="{FF2B5EF4-FFF2-40B4-BE49-F238E27FC236}">
              <a16:creationId xmlns:a16="http://schemas.microsoft.com/office/drawing/2014/main" id="{26F6E0AD-9166-48C9-9499-5FB4C5610A26}"/>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783" name="【公民館】&#10;有形固定資産減価償却率該当値テキスト">
          <a:extLst>
            <a:ext uri="{FF2B5EF4-FFF2-40B4-BE49-F238E27FC236}">
              <a16:creationId xmlns:a16="http://schemas.microsoft.com/office/drawing/2014/main" id="{289C6121-0CA5-4689-99F0-A5A6685466ED}"/>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784" name="楕円 783">
          <a:extLst>
            <a:ext uri="{FF2B5EF4-FFF2-40B4-BE49-F238E27FC236}">
              <a16:creationId xmlns:a16="http://schemas.microsoft.com/office/drawing/2014/main" id="{0061C658-202C-4F9B-A0AB-4C57BEBFDB3A}"/>
            </a:ext>
          </a:extLst>
        </xdr:cNvPr>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107</xdr:row>
      <xdr:rowOff>4355</xdr:rowOff>
    </xdr:to>
    <xdr:cxnSp macro="">
      <xdr:nvCxnSpPr>
        <xdr:cNvPr id="785" name="直線コネクタ 784">
          <a:extLst>
            <a:ext uri="{FF2B5EF4-FFF2-40B4-BE49-F238E27FC236}">
              <a16:creationId xmlns:a16="http://schemas.microsoft.com/office/drawing/2014/main" id="{8F30203D-1B9B-401E-81DF-1DE61E3BB8A6}"/>
            </a:ext>
          </a:extLst>
        </xdr:cNvPr>
        <xdr:cNvCxnSpPr/>
      </xdr:nvCxnSpPr>
      <xdr:spPr>
        <a:xfrm>
          <a:off x="15481300" y="1829725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xdr:rowOff>
    </xdr:from>
    <xdr:to>
      <xdr:col>76</xdr:col>
      <xdr:colOff>165100</xdr:colOff>
      <xdr:row>106</xdr:row>
      <xdr:rowOff>117202</xdr:rowOff>
    </xdr:to>
    <xdr:sp macro="" textlink="">
      <xdr:nvSpPr>
        <xdr:cNvPr id="786" name="楕円 785">
          <a:extLst>
            <a:ext uri="{FF2B5EF4-FFF2-40B4-BE49-F238E27FC236}">
              <a16:creationId xmlns:a16="http://schemas.microsoft.com/office/drawing/2014/main" id="{C5137BDB-743F-4BA1-926E-8F97E3C83CC0}"/>
            </a:ext>
          </a:extLst>
        </xdr:cNvPr>
        <xdr:cNvSpPr/>
      </xdr:nvSpPr>
      <xdr:spPr>
        <a:xfrm>
          <a:off x="14541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66402</xdr:rowOff>
    </xdr:from>
    <xdr:to>
      <xdr:col>81</xdr:col>
      <xdr:colOff>50800</xdr:colOff>
      <xdr:row>106</xdr:row>
      <xdr:rowOff>123552</xdr:rowOff>
    </xdr:to>
    <xdr:cxnSp macro="">
      <xdr:nvCxnSpPr>
        <xdr:cNvPr id="787" name="直線コネクタ 786">
          <a:extLst>
            <a:ext uri="{FF2B5EF4-FFF2-40B4-BE49-F238E27FC236}">
              <a16:creationId xmlns:a16="http://schemas.microsoft.com/office/drawing/2014/main" id="{F8F000AA-530C-4EBC-89BB-406666689327}"/>
            </a:ext>
          </a:extLst>
        </xdr:cNvPr>
        <xdr:cNvCxnSpPr/>
      </xdr:nvCxnSpPr>
      <xdr:spPr>
        <a:xfrm>
          <a:off x="14592300" y="1824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10705</xdr:rowOff>
    </xdr:from>
    <xdr:to>
      <xdr:col>72</xdr:col>
      <xdr:colOff>38100</xdr:colOff>
      <xdr:row>106</xdr:row>
      <xdr:rowOff>112305</xdr:rowOff>
    </xdr:to>
    <xdr:sp macro="" textlink="">
      <xdr:nvSpPr>
        <xdr:cNvPr id="788" name="楕円 787">
          <a:extLst>
            <a:ext uri="{FF2B5EF4-FFF2-40B4-BE49-F238E27FC236}">
              <a16:creationId xmlns:a16="http://schemas.microsoft.com/office/drawing/2014/main" id="{7AD11325-C761-4884-90F5-3C82356DF946}"/>
            </a:ext>
          </a:extLst>
        </xdr:cNvPr>
        <xdr:cNvSpPr/>
      </xdr:nvSpPr>
      <xdr:spPr>
        <a:xfrm>
          <a:off x="1365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106</xdr:row>
      <xdr:rowOff>66402</xdr:rowOff>
    </xdr:to>
    <xdr:cxnSp macro="">
      <xdr:nvCxnSpPr>
        <xdr:cNvPr id="789" name="直線コネクタ 788">
          <a:extLst>
            <a:ext uri="{FF2B5EF4-FFF2-40B4-BE49-F238E27FC236}">
              <a16:creationId xmlns:a16="http://schemas.microsoft.com/office/drawing/2014/main" id="{9F7D8703-53A3-446F-B5A9-1E2255D32C61}"/>
            </a:ext>
          </a:extLst>
        </xdr:cNvPr>
        <xdr:cNvCxnSpPr/>
      </xdr:nvCxnSpPr>
      <xdr:spPr>
        <a:xfrm>
          <a:off x="13703300" y="182352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97245</xdr:rowOff>
    </xdr:from>
    <xdr:to>
      <xdr:col>67</xdr:col>
      <xdr:colOff>101600</xdr:colOff>
      <xdr:row>106</xdr:row>
      <xdr:rowOff>27395</xdr:rowOff>
    </xdr:to>
    <xdr:sp macro="" textlink="">
      <xdr:nvSpPr>
        <xdr:cNvPr id="790" name="楕円 789">
          <a:extLst>
            <a:ext uri="{FF2B5EF4-FFF2-40B4-BE49-F238E27FC236}">
              <a16:creationId xmlns:a16="http://schemas.microsoft.com/office/drawing/2014/main" id="{EC4F7023-8922-423D-910D-307A47FB1FAA}"/>
            </a:ext>
          </a:extLst>
        </xdr:cNvPr>
        <xdr:cNvSpPr/>
      </xdr:nvSpPr>
      <xdr:spPr>
        <a:xfrm>
          <a:off x="12763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148045</xdr:rowOff>
    </xdr:from>
    <xdr:to>
      <xdr:col>71</xdr:col>
      <xdr:colOff>177800</xdr:colOff>
      <xdr:row>106</xdr:row>
      <xdr:rowOff>61505</xdr:rowOff>
    </xdr:to>
    <xdr:cxnSp macro="">
      <xdr:nvCxnSpPr>
        <xdr:cNvPr id="791" name="直線コネクタ 790">
          <a:extLst>
            <a:ext uri="{FF2B5EF4-FFF2-40B4-BE49-F238E27FC236}">
              <a16:creationId xmlns:a16="http://schemas.microsoft.com/office/drawing/2014/main" id="{3F106A45-6D13-4931-9BB9-3EFD12B0AEF8}"/>
            </a:ext>
          </a:extLst>
        </xdr:cNvPr>
        <xdr:cNvCxnSpPr/>
      </xdr:nvCxnSpPr>
      <xdr:spPr>
        <a:xfrm>
          <a:off x="12814300" y="1815029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a:extLst>
            <a:ext uri="{FF2B5EF4-FFF2-40B4-BE49-F238E27FC236}">
              <a16:creationId xmlns:a16="http://schemas.microsoft.com/office/drawing/2014/main" id="{02985635-C5A1-4A30-9FF5-5B7463F0A11A}"/>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93" name="n_2aveValue【公民館】&#10;有形固定資産減価償却率">
          <a:extLst>
            <a:ext uri="{FF2B5EF4-FFF2-40B4-BE49-F238E27FC236}">
              <a16:creationId xmlns:a16="http://schemas.microsoft.com/office/drawing/2014/main" id="{68098431-7079-4445-9957-891E72049892}"/>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94" name="n_3aveValue【公民館】&#10;有形固定資産減価償却率">
          <a:extLst>
            <a:ext uri="{FF2B5EF4-FFF2-40B4-BE49-F238E27FC236}">
              <a16:creationId xmlns:a16="http://schemas.microsoft.com/office/drawing/2014/main" id="{8DAA8690-6FA5-46CA-A524-ACC87492DD6C}"/>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5" name="n_4aveValue【公民館】&#10;有形固定資産減価償却率">
          <a:extLst>
            <a:ext uri="{FF2B5EF4-FFF2-40B4-BE49-F238E27FC236}">
              <a16:creationId xmlns:a16="http://schemas.microsoft.com/office/drawing/2014/main" id="{980EB9AB-1893-4079-B69F-53567D2C5842}"/>
            </a:ext>
          </a:extLst>
        </xdr:cNvPr>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796" name="n_1mainValue【公民館】&#10;有形固定資産減価償却率">
          <a:extLst>
            <a:ext uri="{FF2B5EF4-FFF2-40B4-BE49-F238E27FC236}">
              <a16:creationId xmlns:a16="http://schemas.microsoft.com/office/drawing/2014/main" id="{DF4369A9-0883-4CDD-BD8F-0EA3A9631408}"/>
            </a:ext>
          </a:extLst>
        </xdr:cNvPr>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133729</xdr:rowOff>
    </xdr:from>
    <xdr:ext cx="405111" cy="259045"/>
    <xdr:sp macro="" textlink="">
      <xdr:nvSpPr>
        <xdr:cNvPr id="797" name="n_2mainValue【公民館】&#10;有形固定資産減価償却率">
          <a:extLst>
            <a:ext uri="{FF2B5EF4-FFF2-40B4-BE49-F238E27FC236}">
              <a16:creationId xmlns:a16="http://schemas.microsoft.com/office/drawing/2014/main" id="{0E747CA1-20DE-42A7-88C9-146E3B2891E6}"/>
            </a:ext>
          </a:extLst>
        </xdr:cNvPr>
        <xdr:cNvSpPr txBox="1"/>
      </xdr:nvSpPr>
      <xdr:spPr>
        <a:xfrm>
          <a:off x="14389744" y="1796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128832</xdr:rowOff>
    </xdr:from>
    <xdr:ext cx="405111" cy="259045"/>
    <xdr:sp macro="" textlink="">
      <xdr:nvSpPr>
        <xdr:cNvPr id="798" name="n_3mainValue【公民館】&#10;有形固定資産減価償却率">
          <a:extLst>
            <a:ext uri="{FF2B5EF4-FFF2-40B4-BE49-F238E27FC236}">
              <a16:creationId xmlns:a16="http://schemas.microsoft.com/office/drawing/2014/main" id="{4B4C471F-4331-424F-99CF-7AB4916BBCE3}"/>
            </a:ext>
          </a:extLst>
        </xdr:cNvPr>
        <xdr:cNvSpPr txBox="1"/>
      </xdr:nvSpPr>
      <xdr:spPr>
        <a:xfrm>
          <a:off x="13500744" y="1795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43922</xdr:rowOff>
    </xdr:from>
    <xdr:ext cx="405111" cy="259045"/>
    <xdr:sp macro="" textlink="">
      <xdr:nvSpPr>
        <xdr:cNvPr id="799" name="n_4mainValue【公民館】&#10;有形固定資産減価償却率">
          <a:extLst>
            <a:ext uri="{FF2B5EF4-FFF2-40B4-BE49-F238E27FC236}">
              <a16:creationId xmlns:a16="http://schemas.microsoft.com/office/drawing/2014/main" id="{B150069E-B641-4E7E-B629-B7855917C2B5}"/>
            </a:ext>
          </a:extLst>
        </xdr:cNvPr>
        <xdr:cNvSpPr txBox="1"/>
      </xdr:nvSpPr>
      <xdr:spPr>
        <a:xfrm>
          <a:off x="12611744" y="178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BFC1408-4F13-40FE-B557-0C1FB56490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C2302994-0E97-42A3-B0E7-F6A48F5A26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A78B9694-016B-4C9B-9C08-2FB42BF5AC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80E65284-0BC2-4ECF-9CAB-523868032C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7EBB504B-99A1-444B-A53A-46611D234E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5E4263A4-5F9F-4CD2-98EB-9CC2CBCC7C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0DC5950-7467-465C-BDFA-A97D93CE63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4FE02814-E392-4B9B-889E-E8218D0DC7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90002CA7-F373-4ED1-9B86-EAB8CF5D68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714CC1B6-0CDA-488B-BFE7-383B09C475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2D3DAA8D-E803-4023-BFDA-0300BC643B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6362D2A9-4AC0-4F2D-8644-D36C3BC40A0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CB6F1EBB-E3A0-41C3-A1C5-57FC3E3C86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D6B8733E-5564-4B6E-9C0A-AF58544FC17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59DDF98E-A30C-4DFA-91F1-738B571806B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5B2A9819-45FC-4708-8C5C-B0E28AA0499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383D8050-CA2A-430E-8CBF-E97528AACD8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945B0BFF-725E-4B92-90BD-48A3D3E6F8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4EE54203-16FA-4929-91C8-14A0C8D33F0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57161DD1-8F9B-42ED-9B10-789E9930F3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8A6DAE64-3FCC-43BC-A1FA-F501B1057D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78E44310-4CAF-4AD4-9A3B-BA923EBC37D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3CF5D704-1D1F-4C73-B7E5-B469B78D61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683F2E83-621C-4672-BDE9-DF187BA0E7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F1BE4F3C-E385-4ABE-AC96-86C624D4BE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a:extLst>
            <a:ext uri="{FF2B5EF4-FFF2-40B4-BE49-F238E27FC236}">
              <a16:creationId xmlns:a16="http://schemas.microsoft.com/office/drawing/2014/main" id="{69111B3F-2C80-46DB-9977-65C42E9CBA39}"/>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a:extLst>
            <a:ext uri="{FF2B5EF4-FFF2-40B4-BE49-F238E27FC236}">
              <a16:creationId xmlns:a16="http://schemas.microsoft.com/office/drawing/2014/main" id="{BADAA305-A3EA-4815-8AE7-769403E36082}"/>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a:extLst>
            <a:ext uri="{FF2B5EF4-FFF2-40B4-BE49-F238E27FC236}">
              <a16:creationId xmlns:a16="http://schemas.microsoft.com/office/drawing/2014/main" id="{898CAAB1-B52A-4D6B-A719-0B9C0BC4574E}"/>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a:extLst>
            <a:ext uri="{FF2B5EF4-FFF2-40B4-BE49-F238E27FC236}">
              <a16:creationId xmlns:a16="http://schemas.microsoft.com/office/drawing/2014/main" id="{F4427D91-E644-4252-83D6-A74E0CF25A62}"/>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a:extLst>
            <a:ext uri="{FF2B5EF4-FFF2-40B4-BE49-F238E27FC236}">
              <a16:creationId xmlns:a16="http://schemas.microsoft.com/office/drawing/2014/main" id="{031B9876-F980-4877-89AA-7FE4DCE02DCE}"/>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a:extLst>
            <a:ext uri="{FF2B5EF4-FFF2-40B4-BE49-F238E27FC236}">
              <a16:creationId xmlns:a16="http://schemas.microsoft.com/office/drawing/2014/main" id="{7A5DC0A1-6E31-47F6-B5A5-6C2676A4F41D}"/>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a:extLst>
            <a:ext uri="{FF2B5EF4-FFF2-40B4-BE49-F238E27FC236}">
              <a16:creationId xmlns:a16="http://schemas.microsoft.com/office/drawing/2014/main" id="{58B5FDE8-8B31-4852-9D62-BD9970A224D4}"/>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a:extLst>
            <a:ext uri="{FF2B5EF4-FFF2-40B4-BE49-F238E27FC236}">
              <a16:creationId xmlns:a16="http://schemas.microsoft.com/office/drawing/2014/main" id="{773F127E-D275-4F04-97A9-E681AEB457C9}"/>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a:extLst>
            <a:ext uri="{FF2B5EF4-FFF2-40B4-BE49-F238E27FC236}">
              <a16:creationId xmlns:a16="http://schemas.microsoft.com/office/drawing/2014/main" id="{2B295658-E0D2-4802-BAA9-3C4B791B2F68}"/>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a:extLst>
            <a:ext uri="{FF2B5EF4-FFF2-40B4-BE49-F238E27FC236}">
              <a16:creationId xmlns:a16="http://schemas.microsoft.com/office/drawing/2014/main" id="{C850C185-078E-4B0E-B001-6E44CC0C1C68}"/>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a:extLst>
            <a:ext uri="{FF2B5EF4-FFF2-40B4-BE49-F238E27FC236}">
              <a16:creationId xmlns:a16="http://schemas.microsoft.com/office/drawing/2014/main" id="{1F988AA4-98F5-49AF-983F-6C15BD758A52}"/>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2AC309F-6F8A-4236-8594-82A7ADF6AF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69F8C4B-86BE-48E1-8FB8-23DEB50870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90566A0-6449-42CB-80FE-7ED9CD4B31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5270422-6386-4C33-9028-F7945DCE4C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8FA49A4-64B2-4E6D-BA32-626B1EFB31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841" name="楕円 840">
          <a:extLst>
            <a:ext uri="{FF2B5EF4-FFF2-40B4-BE49-F238E27FC236}">
              <a16:creationId xmlns:a16="http://schemas.microsoft.com/office/drawing/2014/main" id="{F9635A17-96C0-430A-9D20-2C3CC766002C}"/>
            </a:ext>
          </a:extLst>
        </xdr:cNvPr>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22877</xdr:rowOff>
    </xdr:from>
    <xdr:ext cx="469744" cy="259045"/>
    <xdr:sp macro="" textlink="">
      <xdr:nvSpPr>
        <xdr:cNvPr id="842" name="【公民館】&#10;一人当たり面積該当値テキスト">
          <a:extLst>
            <a:ext uri="{FF2B5EF4-FFF2-40B4-BE49-F238E27FC236}">
              <a16:creationId xmlns:a16="http://schemas.microsoft.com/office/drawing/2014/main" id="{D6278655-61CF-4BAC-97F0-72282504DEBF}"/>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47716</xdr:rowOff>
    </xdr:from>
    <xdr:to>
      <xdr:col>112</xdr:col>
      <xdr:colOff>38100</xdr:colOff>
      <xdr:row>107</xdr:row>
      <xdr:rowOff>149316</xdr:rowOff>
    </xdr:to>
    <xdr:sp macro="" textlink="">
      <xdr:nvSpPr>
        <xdr:cNvPr id="843" name="楕円 842">
          <a:extLst>
            <a:ext uri="{FF2B5EF4-FFF2-40B4-BE49-F238E27FC236}">
              <a16:creationId xmlns:a16="http://schemas.microsoft.com/office/drawing/2014/main" id="{08B3D2A7-2AA5-468E-A3B8-AFB354751624}"/>
            </a:ext>
          </a:extLst>
        </xdr:cNvPr>
        <xdr:cNvSpPr/>
      </xdr:nvSpPr>
      <xdr:spPr>
        <a:xfrm>
          <a:off x="21272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98516</xdr:rowOff>
    </xdr:to>
    <xdr:cxnSp macro="">
      <xdr:nvCxnSpPr>
        <xdr:cNvPr id="844" name="直線コネクタ 843">
          <a:extLst>
            <a:ext uri="{FF2B5EF4-FFF2-40B4-BE49-F238E27FC236}">
              <a16:creationId xmlns:a16="http://schemas.microsoft.com/office/drawing/2014/main" id="{15D4F0FD-4E66-4FAB-A453-C77BB801F5EE}"/>
            </a:ext>
          </a:extLst>
        </xdr:cNvPr>
        <xdr:cNvCxnSpPr/>
      </xdr:nvCxnSpPr>
      <xdr:spPr>
        <a:xfrm flipV="1">
          <a:off x="21323300" y="184404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45" name="楕円 844">
          <a:extLst>
            <a:ext uri="{FF2B5EF4-FFF2-40B4-BE49-F238E27FC236}">
              <a16:creationId xmlns:a16="http://schemas.microsoft.com/office/drawing/2014/main" id="{2574ECE6-527A-46A2-82CD-D1AF78B70B53}"/>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98516</xdr:rowOff>
    </xdr:from>
    <xdr:to>
      <xdr:col>111</xdr:col>
      <xdr:colOff>177800</xdr:colOff>
      <xdr:row>107</xdr:row>
      <xdr:rowOff>100693</xdr:rowOff>
    </xdr:to>
    <xdr:cxnSp macro="">
      <xdr:nvCxnSpPr>
        <xdr:cNvPr id="846" name="直線コネクタ 845">
          <a:extLst>
            <a:ext uri="{FF2B5EF4-FFF2-40B4-BE49-F238E27FC236}">
              <a16:creationId xmlns:a16="http://schemas.microsoft.com/office/drawing/2014/main" id="{6D5AA067-C78A-4A41-BED3-E7C8AA990BF3}"/>
            </a:ext>
          </a:extLst>
        </xdr:cNvPr>
        <xdr:cNvCxnSpPr/>
      </xdr:nvCxnSpPr>
      <xdr:spPr>
        <a:xfrm flipV="1">
          <a:off x="20434300" y="184436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138612</xdr:rowOff>
    </xdr:from>
    <xdr:to>
      <xdr:col>102</xdr:col>
      <xdr:colOff>165100</xdr:colOff>
      <xdr:row>109</xdr:row>
      <xdr:rowOff>68762</xdr:rowOff>
    </xdr:to>
    <xdr:sp macro="" textlink="">
      <xdr:nvSpPr>
        <xdr:cNvPr id="847" name="楕円 846">
          <a:extLst>
            <a:ext uri="{FF2B5EF4-FFF2-40B4-BE49-F238E27FC236}">
              <a16:creationId xmlns:a16="http://schemas.microsoft.com/office/drawing/2014/main" id="{D5368F64-1A6F-43D8-9045-B858ACEC1327}"/>
            </a:ext>
          </a:extLst>
        </xdr:cNvPr>
        <xdr:cNvSpPr/>
      </xdr:nvSpPr>
      <xdr:spPr>
        <a:xfrm>
          <a:off x="19494500" y="186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109</xdr:row>
      <xdr:rowOff>17962</xdr:rowOff>
    </xdr:to>
    <xdr:cxnSp macro="">
      <xdr:nvCxnSpPr>
        <xdr:cNvPr id="848" name="直線コネクタ 847">
          <a:extLst>
            <a:ext uri="{FF2B5EF4-FFF2-40B4-BE49-F238E27FC236}">
              <a16:creationId xmlns:a16="http://schemas.microsoft.com/office/drawing/2014/main" id="{DB9B89E7-103C-42A4-B19C-2540CEDFC045}"/>
            </a:ext>
          </a:extLst>
        </xdr:cNvPr>
        <xdr:cNvCxnSpPr/>
      </xdr:nvCxnSpPr>
      <xdr:spPr>
        <a:xfrm flipV="1">
          <a:off x="19545300" y="18445843"/>
          <a:ext cx="889000" cy="26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138612</xdr:rowOff>
    </xdr:from>
    <xdr:to>
      <xdr:col>98</xdr:col>
      <xdr:colOff>38100</xdr:colOff>
      <xdr:row>109</xdr:row>
      <xdr:rowOff>68762</xdr:rowOff>
    </xdr:to>
    <xdr:sp macro="" textlink="">
      <xdr:nvSpPr>
        <xdr:cNvPr id="849" name="楕円 848">
          <a:extLst>
            <a:ext uri="{FF2B5EF4-FFF2-40B4-BE49-F238E27FC236}">
              <a16:creationId xmlns:a16="http://schemas.microsoft.com/office/drawing/2014/main" id="{E026F434-C132-4118-ADF8-A130C229ACC4}"/>
            </a:ext>
          </a:extLst>
        </xdr:cNvPr>
        <xdr:cNvSpPr/>
      </xdr:nvSpPr>
      <xdr:spPr>
        <a:xfrm>
          <a:off x="18605500" y="186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17962</xdr:rowOff>
    </xdr:from>
    <xdr:to>
      <xdr:col>102</xdr:col>
      <xdr:colOff>114300</xdr:colOff>
      <xdr:row>109</xdr:row>
      <xdr:rowOff>17962</xdr:rowOff>
    </xdr:to>
    <xdr:cxnSp macro="">
      <xdr:nvCxnSpPr>
        <xdr:cNvPr id="850" name="直線コネクタ 849">
          <a:extLst>
            <a:ext uri="{FF2B5EF4-FFF2-40B4-BE49-F238E27FC236}">
              <a16:creationId xmlns:a16="http://schemas.microsoft.com/office/drawing/2014/main" id="{796C45EE-2930-46FD-99A4-8791E9A226B8}"/>
            </a:ext>
          </a:extLst>
        </xdr:cNvPr>
        <xdr:cNvCxnSpPr/>
      </xdr:nvCxnSpPr>
      <xdr:spPr>
        <a:xfrm>
          <a:off x="18656300" y="18706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a:extLst>
            <a:ext uri="{FF2B5EF4-FFF2-40B4-BE49-F238E27FC236}">
              <a16:creationId xmlns:a16="http://schemas.microsoft.com/office/drawing/2014/main" id="{D1D02DC9-98E5-4E83-B62E-EB36BCA9A94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a:extLst>
            <a:ext uri="{FF2B5EF4-FFF2-40B4-BE49-F238E27FC236}">
              <a16:creationId xmlns:a16="http://schemas.microsoft.com/office/drawing/2014/main" id="{1AA82EAD-38BD-4895-B187-C1672E4A3377}"/>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a:extLst>
            <a:ext uri="{FF2B5EF4-FFF2-40B4-BE49-F238E27FC236}">
              <a16:creationId xmlns:a16="http://schemas.microsoft.com/office/drawing/2014/main" id="{041A6861-BC56-489B-98DF-466FA2BABD92}"/>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4" name="n_4aveValue【公民館】&#10;一人当たり面積">
          <a:extLst>
            <a:ext uri="{FF2B5EF4-FFF2-40B4-BE49-F238E27FC236}">
              <a16:creationId xmlns:a16="http://schemas.microsoft.com/office/drawing/2014/main" id="{57AAD04C-F1DB-49D6-859F-59D09799432A}"/>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140443</xdr:rowOff>
    </xdr:from>
    <xdr:ext cx="469744" cy="259045"/>
    <xdr:sp macro="" textlink="">
      <xdr:nvSpPr>
        <xdr:cNvPr id="855" name="n_1mainValue【公民館】&#10;一人当たり面積">
          <a:extLst>
            <a:ext uri="{FF2B5EF4-FFF2-40B4-BE49-F238E27FC236}">
              <a16:creationId xmlns:a16="http://schemas.microsoft.com/office/drawing/2014/main" id="{749E0795-1225-4F13-9F59-504AAAA856AA}"/>
            </a:ext>
          </a:extLst>
        </xdr:cNvPr>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56" name="n_2mainValue【公民館】&#10;一人当たり面積">
          <a:extLst>
            <a:ext uri="{FF2B5EF4-FFF2-40B4-BE49-F238E27FC236}">
              <a16:creationId xmlns:a16="http://schemas.microsoft.com/office/drawing/2014/main" id="{2EF6CC5F-0D0E-4A97-BBA4-53375B86D827}"/>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59889</xdr:rowOff>
    </xdr:from>
    <xdr:ext cx="469744" cy="259045"/>
    <xdr:sp macro="" textlink="">
      <xdr:nvSpPr>
        <xdr:cNvPr id="857" name="n_3mainValue【公民館】&#10;一人当たり面積">
          <a:extLst>
            <a:ext uri="{FF2B5EF4-FFF2-40B4-BE49-F238E27FC236}">
              <a16:creationId xmlns:a16="http://schemas.microsoft.com/office/drawing/2014/main" id="{FB72724F-A198-4DB0-96AE-1D949A4E22EB}"/>
            </a:ext>
          </a:extLst>
        </xdr:cNvPr>
        <xdr:cNvSpPr txBox="1"/>
      </xdr:nvSpPr>
      <xdr:spPr>
        <a:xfrm>
          <a:off x="19310427" y="1874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59889</xdr:rowOff>
    </xdr:from>
    <xdr:ext cx="469744" cy="259045"/>
    <xdr:sp macro="" textlink="">
      <xdr:nvSpPr>
        <xdr:cNvPr id="858" name="n_4mainValue【公民館】&#10;一人当たり面積">
          <a:extLst>
            <a:ext uri="{FF2B5EF4-FFF2-40B4-BE49-F238E27FC236}">
              <a16:creationId xmlns:a16="http://schemas.microsoft.com/office/drawing/2014/main" id="{007A930D-6488-4DB1-980F-471636DEDB5F}"/>
            </a:ext>
          </a:extLst>
        </xdr:cNvPr>
        <xdr:cNvSpPr txBox="1"/>
      </xdr:nvSpPr>
      <xdr:spPr>
        <a:xfrm>
          <a:off x="18421427" y="1874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64A64C4D-150B-4FD8-9DE0-046BB54A4B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965FFF0F-6DFA-45E9-8548-ABC4974F32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5BF6ACF7-4A9E-4F6F-A027-93016A6657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近年建替えを行った</a:t>
          </a:r>
          <a:r>
            <a:rPr lang="ja-JP" altLang="ja-JP" sz="1100" b="0" i="0" baseline="0">
              <a:solidFill>
                <a:schemeClr val="dk1"/>
              </a:solidFill>
              <a:effectLst/>
              <a:latin typeface="+mn-lt"/>
              <a:ea typeface="+mn-ea"/>
              <a:cs typeface="+mn-cs"/>
            </a:rPr>
            <a:t>認定こども園、幼稚園、保育所</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図書館</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の減少が目立つ反面、類似</a:t>
          </a:r>
          <a:r>
            <a:rPr lang="ja-JP" altLang="ja-JP" sz="1100" b="0" i="0" baseline="0">
              <a:solidFill>
                <a:schemeClr val="dk1"/>
              </a:solidFill>
              <a:effectLst/>
              <a:latin typeface="+mn-lt"/>
              <a:ea typeface="+mn-ea"/>
              <a:cs typeface="+mn-cs"/>
            </a:rPr>
            <a:t>団体と比較して高くなっている施設は、</a:t>
          </a:r>
          <a:r>
            <a:rPr lang="ja-JP" altLang="en-US" sz="1100" b="0" i="0" baseline="0">
              <a:solidFill>
                <a:schemeClr val="dk1"/>
              </a:solidFill>
              <a:effectLst/>
              <a:latin typeface="+mn-lt"/>
              <a:ea typeface="+mn-ea"/>
              <a:cs typeface="+mn-cs"/>
            </a:rPr>
            <a:t>保健センター・保健所、庁舎等がある。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庁舎については</a:t>
          </a:r>
          <a:r>
            <a:rPr lang="ja-JP" altLang="ja-JP" sz="1100" b="0" i="0" baseline="0">
              <a:solidFill>
                <a:schemeClr val="dk1"/>
              </a:solidFill>
              <a:effectLst/>
              <a:latin typeface="+mn-lt"/>
              <a:ea typeface="+mn-ea"/>
              <a:cs typeface="+mn-cs"/>
            </a:rPr>
            <a:t>建替を</a:t>
          </a:r>
          <a:r>
            <a:rPr lang="en-US" altLang="ja-JP" sz="1100" b="0" i="0" baseline="0">
              <a:solidFill>
                <a:schemeClr val="dk1"/>
              </a:solidFill>
              <a:effectLst/>
              <a:latin typeface="+mn-lt"/>
              <a:ea typeface="+mn-ea"/>
              <a:cs typeface="+mn-cs"/>
            </a:rPr>
            <a:t>R4</a:t>
          </a:r>
          <a:r>
            <a:rPr lang="ja-JP" altLang="ja-JP" sz="1100" b="0" i="0" baseline="0">
              <a:solidFill>
                <a:schemeClr val="dk1"/>
              </a:solidFill>
              <a:effectLst/>
              <a:latin typeface="+mn-lt"/>
              <a:ea typeface="+mn-ea"/>
              <a:cs typeface="+mn-cs"/>
            </a:rPr>
            <a:t>までに実施予定</a:t>
          </a:r>
          <a:r>
            <a:rPr lang="ja-JP" altLang="en-US" sz="1100" b="0" i="0" baseline="0">
              <a:solidFill>
                <a:schemeClr val="dk1"/>
              </a:solidFill>
              <a:effectLst/>
              <a:latin typeface="+mn-lt"/>
              <a:ea typeface="+mn-ea"/>
              <a:cs typeface="+mn-cs"/>
            </a:rPr>
            <a:t>であり、今後減少が見込まれる。消防施設についても昨今の災害の激甚化等を受け、施設の早期更新を計画している。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策定をした個別施設計画に基づき、適正化に取り組んでいく。</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83C431-E834-4FF2-B67A-54DFA1A88D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4018F0-5AFC-46EE-8599-8BFB7011AA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CF2642-7A8A-4802-A334-176A6E831B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420EBD-922C-4987-9CC6-775F6DF4CC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39DF97-719C-4ABD-8B5A-F4032D26EE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D42DD8-A2B2-4896-891A-B58040FAEE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208F59-9F81-41FE-AFD9-0BF797EDAB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8AE6BE-2E91-48CF-B280-8789F6C0F3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6B6CEF-14A2-46CF-8FDD-172CC4E23F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A4CCEA-7FEE-48F2-A22A-F3C9916571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1430C3-F1A1-4715-9D78-29FFA79B63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5E3DFF-7B28-4CCA-BD65-D89B3A304B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E587DA-A842-4BB3-AFB2-52A2F97760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42BCA3-5D56-4875-B227-1C47BCADDD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7765CD-4B49-4802-9C44-B920DBE7DC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2B093C6-AE92-4CC0-B7CA-C8443861CED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5D6413-E7ED-4A61-A22C-A91B5E98C5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A2BFD3-C512-4A82-9D4A-F480847E23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8A4D83-7531-40EE-94ED-949F2AC4E9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22679F-C5D9-4DE0-BF4D-3396C081CB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8F827E-E676-48B2-B70A-26FEB5FEAB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1ECEE3-4BD2-4AF1-BD8F-6570684FEB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193829-A5DF-408F-9556-6D6DF70907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DE3999-B733-4DFC-844C-BFD3E8F9FE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EF9BE8-99E1-4187-A1A8-E84B406864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F377D0-F103-48DD-AD5E-4ABDE32B63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06D2C5-3C1A-4463-835B-68E52BC242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00E08F-2258-4742-BB9D-64AFBC182C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3918DD-2148-44D5-BA2D-235A3BDC07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2A1E129-F925-40F7-9BEF-25BA764E6F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15A5A0-B1EC-4CA4-8391-DCB32C6E91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B4F698-E01D-4FE6-A93B-B4F8100757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0D15FC-5AE7-4F9D-B404-B66761F102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D37B7C-4BB3-4E11-90D3-0206E7BCA3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0557C8-CB11-485C-8AF2-E3853A5218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10011A-512A-4907-865B-C412C71244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1A9CB2-F6E6-48E7-AE25-C35A9A4540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E2CF5A-33AA-4F8D-9936-3E54732269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641FE9-88C7-4406-9035-9C3AA137FD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8FE68E9-5534-47CF-ABD2-4D91FE1A8C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952AEB-FF36-401E-A2E4-EE9D04195C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0D75D5-FEC4-4F76-A88E-B7B2056673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2EDE888-7036-45BC-8271-AD0B62E573C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72D70ED-0BDF-4BE9-AC10-4FAF659D19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6ACD5E-52F3-4B4F-8997-E9BF838FB1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B8FE27-3EA5-420B-8760-A6D7EF8CE7D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295CF14-4C61-48E1-A1B1-31B5078338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ED64A2-8142-4B69-BD25-6DA3391816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018DF8E-720B-46EA-9959-94D78672CDF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53B845-0322-4FA5-A22B-B1A246F82BE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8608556-5423-412C-A6EE-646E408BA8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FE4444F-8F8F-467A-BA0B-C1362091282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BF0166-79CB-4561-AD1B-81C9702332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D50BFED6-FA8F-4F6D-8FFC-85E088C575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7F0C0BDA-8F3A-4374-A339-09D07A35ED4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63698F59-129A-4BE6-9FC3-F21082897FE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C3607F1-94FF-4E8F-BA4C-8E1B1212077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6035DF0-A585-4B15-906C-828ADE93BB9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27E23EC-9174-45F6-ADAA-1279E220BE7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901F71C9-B27A-4FFA-A765-A23F140C56B8}"/>
            </a:ext>
          </a:extLst>
        </xdr:cNvPr>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A751515B-D138-46DC-9968-02B5FE9E527B}"/>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50EF1BFB-45DB-4056-BC2F-70C5E7D4B313}"/>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A1E959EF-2C85-4EE6-A4EC-B6442D9185D5}"/>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46BD2FFA-B8BD-4C16-AB95-FE2FFD59C1E9}"/>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30A435EF-73FF-49B9-8536-ABC1784A7697}"/>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8055F42-B5DD-4A15-B413-F2FE89801E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5140184-97A4-4430-8E42-0AA3EBD984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75F946-E925-46E1-AC57-EE8222770D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97BE40D-0B69-4A5D-BBBD-932211F361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8273B2-B0F2-4E56-8221-234F4D8761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22860</xdr:rowOff>
    </xdr:from>
    <xdr:to>
      <xdr:col>24</xdr:col>
      <xdr:colOff>114300</xdr:colOff>
      <xdr:row>34</xdr:row>
      <xdr:rowOff>124460</xdr:rowOff>
    </xdr:to>
    <xdr:sp macro="" textlink="">
      <xdr:nvSpPr>
        <xdr:cNvPr id="72" name="楕円 71">
          <a:extLst>
            <a:ext uri="{FF2B5EF4-FFF2-40B4-BE49-F238E27FC236}">
              <a16:creationId xmlns:a16="http://schemas.microsoft.com/office/drawing/2014/main" id="{657B4B36-80F2-4D50-B6AD-10EE7AD786CD}"/>
            </a:ext>
          </a:extLst>
        </xdr:cNvPr>
        <xdr:cNvSpPr/>
      </xdr:nvSpPr>
      <xdr:spPr>
        <a:xfrm>
          <a:off x="4584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45737</xdr:rowOff>
    </xdr:from>
    <xdr:ext cx="405111" cy="259045"/>
    <xdr:sp macro="" textlink="">
      <xdr:nvSpPr>
        <xdr:cNvPr id="73" name="【図書館】&#10;有形固定資産減価償却率該当値テキスト">
          <a:extLst>
            <a:ext uri="{FF2B5EF4-FFF2-40B4-BE49-F238E27FC236}">
              <a16:creationId xmlns:a16="http://schemas.microsoft.com/office/drawing/2014/main" id="{8A8DE3E3-C191-4627-866B-F27075BFB797}"/>
            </a:ext>
          </a:extLst>
        </xdr:cNvPr>
        <xdr:cNvSpPr txBox="1"/>
      </xdr:nvSpPr>
      <xdr:spPr>
        <a:xfrm>
          <a:off x="4673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140970</xdr:rowOff>
    </xdr:from>
    <xdr:to>
      <xdr:col>20</xdr:col>
      <xdr:colOff>38100</xdr:colOff>
      <xdr:row>34</xdr:row>
      <xdr:rowOff>71120</xdr:rowOff>
    </xdr:to>
    <xdr:sp macro="" textlink="">
      <xdr:nvSpPr>
        <xdr:cNvPr id="74" name="楕円 73">
          <a:extLst>
            <a:ext uri="{FF2B5EF4-FFF2-40B4-BE49-F238E27FC236}">
              <a16:creationId xmlns:a16="http://schemas.microsoft.com/office/drawing/2014/main" id="{CD598264-EA2B-425F-9973-9114E4A5250E}"/>
            </a:ext>
          </a:extLst>
        </xdr:cNvPr>
        <xdr:cNvSpPr/>
      </xdr:nvSpPr>
      <xdr:spPr>
        <a:xfrm>
          <a:off x="3746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20320</xdr:rowOff>
    </xdr:from>
    <xdr:to>
      <xdr:col>24</xdr:col>
      <xdr:colOff>63500</xdr:colOff>
      <xdr:row>34</xdr:row>
      <xdr:rowOff>73660</xdr:rowOff>
    </xdr:to>
    <xdr:cxnSp macro="">
      <xdr:nvCxnSpPr>
        <xdr:cNvPr id="75" name="直線コネクタ 74">
          <a:extLst>
            <a:ext uri="{FF2B5EF4-FFF2-40B4-BE49-F238E27FC236}">
              <a16:creationId xmlns:a16="http://schemas.microsoft.com/office/drawing/2014/main" id="{2CA5A4FF-CF7E-4326-B4D3-8D3F2077F3F8}"/>
            </a:ext>
          </a:extLst>
        </xdr:cNvPr>
        <xdr:cNvCxnSpPr/>
      </xdr:nvCxnSpPr>
      <xdr:spPr>
        <a:xfrm>
          <a:off x="3797300" y="5849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86360</xdr:rowOff>
    </xdr:from>
    <xdr:to>
      <xdr:col>15</xdr:col>
      <xdr:colOff>101600</xdr:colOff>
      <xdr:row>34</xdr:row>
      <xdr:rowOff>16510</xdr:rowOff>
    </xdr:to>
    <xdr:sp macro="" textlink="">
      <xdr:nvSpPr>
        <xdr:cNvPr id="76" name="楕円 75">
          <a:extLst>
            <a:ext uri="{FF2B5EF4-FFF2-40B4-BE49-F238E27FC236}">
              <a16:creationId xmlns:a16="http://schemas.microsoft.com/office/drawing/2014/main" id="{EAF50EA9-B93D-4C5F-958C-8EA9361293F1}"/>
            </a:ext>
          </a:extLst>
        </xdr:cNvPr>
        <xdr:cNvSpPr/>
      </xdr:nvSpPr>
      <xdr:spPr>
        <a:xfrm>
          <a:off x="2857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137160</xdr:rowOff>
    </xdr:from>
    <xdr:to>
      <xdr:col>19</xdr:col>
      <xdr:colOff>177800</xdr:colOff>
      <xdr:row>34</xdr:row>
      <xdr:rowOff>20320</xdr:rowOff>
    </xdr:to>
    <xdr:cxnSp macro="">
      <xdr:nvCxnSpPr>
        <xdr:cNvPr id="77" name="直線コネクタ 76">
          <a:extLst>
            <a:ext uri="{FF2B5EF4-FFF2-40B4-BE49-F238E27FC236}">
              <a16:creationId xmlns:a16="http://schemas.microsoft.com/office/drawing/2014/main" id="{EF8E2196-6A37-4770-AE22-C821DB891CEC}"/>
            </a:ext>
          </a:extLst>
        </xdr:cNvPr>
        <xdr:cNvCxnSpPr/>
      </xdr:nvCxnSpPr>
      <xdr:spPr>
        <a:xfrm>
          <a:off x="2908300" y="579501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31750</xdr:rowOff>
    </xdr:from>
    <xdr:to>
      <xdr:col>10</xdr:col>
      <xdr:colOff>165100</xdr:colOff>
      <xdr:row>33</xdr:row>
      <xdr:rowOff>133350</xdr:rowOff>
    </xdr:to>
    <xdr:sp macro="" textlink="">
      <xdr:nvSpPr>
        <xdr:cNvPr id="78" name="楕円 77">
          <a:extLst>
            <a:ext uri="{FF2B5EF4-FFF2-40B4-BE49-F238E27FC236}">
              <a16:creationId xmlns:a16="http://schemas.microsoft.com/office/drawing/2014/main" id="{57C3F11A-4926-4F21-8224-FE456DC798C0}"/>
            </a:ext>
          </a:extLst>
        </xdr:cNvPr>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82550</xdr:rowOff>
    </xdr:from>
    <xdr:to>
      <xdr:col>15</xdr:col>
      <xdr:colOff>50800</xdr:colOff>
      <xdr:row>33</xdr:row>
      <xdr:rowOff>137160</xdr:rowOff>
    </xdr:to>
    <xdr:cxnSp macro="">
      <xdr:nvCxnSpPr>
        <xdr:cNvPr id="79" name="直線コネクタ 78">
          <a:extLst>
            <a:ext uri="{FF2B5EF4-FFF2-40B4-BE49-F238E27FC236}">
              <a16:creationId xmlns:a16="http://schemas.microsoft.com/office/drawing/2014/main" id="{86C3392A-AD36-4A37-AB03-C1F31BD1024E}"/>
            </a:ext>
          </a:extLst>
        </xdr:cNvPr>
        <xdr:cNvCxnSpPr/>
      </xdr:nvCxnSpPr>
      <xdr:spPr>
        <a:xfrm>
          <a:off x="2019300" y="574040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22860</xdr:rowOff>
    </xdr:from>
    <xdr:to>
      <xdr:col>6</xdr:col>
      <xdr:colOff>38100</xdr:colOff>
      <xdr:row>40</xdr:row>
      <xdr:rowOff>124460</xdr:rowOff>
    </xdr:to>
    <xdr:sp macro="" textlink="">
      <xdr:nvSpPr>
        <xdr:cNvPr id="80" name="楕円 79">
          <a:extLst>
            <a:ext uri="{FF2B5EF4-FFF2-40B4-BE49-F238E27FC236}">
              <a16:creationId xmlns:a16="http://schemas.microsoft.com/office/drawing/2014/main" id="{D85D06DD-48E0-431E-A6C4-83EE09A22F3B}"/>
            </a:ext>
          </a:extLst>
        </xdr:cNvPr>
        <xdr:cNvSpPr/>
      </xdr:nvSpPr>
      <xdr:spPr>
        <a:xfrm>
          <a:off x="10795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82550</xdr:rowOff>
    </xdr:from>
    <xdr:to>
      <xdr:col>10</xdr:col>
      <xdr:colOff>114300</xdr:colOff>
      <xdr:row>40</xdr:row>
      <xdr:rowOff>73660</xdr:rowOff>
    </xdr:to>
    <xdr:cxnSp macro="">
      <xdr:nvCxnSpPr>
        <xdr:cNvPr id="81" name="直線コネクタ 80">
          <a:extLst>
            <a:ext uri="{FF2B5EF4-FFF2-40B4-BE49-F238E27FC236}">
              <a16:creationId xmlns:a16="http://schemas.microsoft.com/office/drawing/2014/main" id="{CDD6EAC2-CD22-4697-B7E8-D260C9F1FF28}"/>
            </a:ext>
          </a:extLst>
        </xdr:cNvPr>
        <xdr:cNvCxnSpPr/>
      </xdr:nvCxnSpPr>
      <xdr:spPr>
        <a:xfrm flipV="1">
          <a:off x="1130300" y="5740400"/>
          <a:ext cx="889000" cy="119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82" name="n_1aveValue【図書館】&#10;有形固定資産減価償却率">
          <a:extLst>
            <a:ext uri="{FF2B5EF4-FFF2-40B4-BE49-F238E27FC236}">
              <a16:creationId xmlns:a16="http://schemas.microsoft.com/office/drawing/2014/main" id="{3401BF74-BFAE-4D04-B8CD-8736D4053E5A}"/>
            </a:ext>
          </a:extLst>
        </xdr:cNvPr>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83" name="n_2aveValue【図書館】&#10;有形固定資産減価償却率">
          <a:extLst>
            <a:ext uri="{FF2B5EF4-FFF2-40B4-BE49-F238E27FC236}">
              <a16:creationId xmlns:a16="http://schemas.microsoft.com/office/drawing/2014/main" id="{1F27CA9B-68DF-4E1E-9775-166A1861989D}"/>
            </a:ext>
          </a:extLst>
        </xdr:cNvPr>
        <xdr:cNvSpPr txBox="1"/>
      </xdr:nvSpPr>
      <xdr:spPr>
        <a:xfrm>
          <a:off x="2705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4" name="n_3aveValue【図書館】&#10;有形固定資産減価償却率">
          <a:extLst>
            <a:ext uri="{FF2B5EF4-FFF2-40B4-BE49-F238E27FC236}">
              <a16:creationId xmlns:a16="http://schemas.microsoft.com/office/drawing/2014/main" id="{76DE1180-1D8B-41C6-B4F9-AD15EE8DCEAD}"/>
            </a:ext>
          </a:extLst>
        </xdr:cNvPr>
        <xdr:cNvSpPr txBox="1"/>
      </xdr:nvSpPr>
      <xdr:spPr>
        <a:xfrm>
          <a:off x="1816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id="{37A51852-2B5F-438A-8F8E-58A9CC06EF82}"/>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87647</xdr:rowOff>
    </xdr:from>
    <xdr:ext cx="405111" cy="259045"/>
    <xdr:sp macro="" textlink="">
      <xdr:nvSpPr>
        <xdr:cNvPr id="86" name="n_1mainValue【図書館】&#10;有形固定資産減価償却率">
          <a:extLst>
            <a:ext uri="{FF2B5EF4-FFF2-40B4-BE49-F238E27FC236}">
              <a16:creationId xmlns:a16="http://schemas.microsoft.com/office/drawing/2014/main" id="{2FE2F252-69A6-4B1E-AD73-82EFD127B61A}"/>
            </a:ext>
          </a:extLst>
        </xdr:cNvPr>
        <xdr:cNvSpPr txBox="1"/>
      </xdr:nvSpPr>
      <xdr:spPr>
        <a:xfrm>
          <a:off x="3582044"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33037</xdr:rowOff>
    </xdr:from>
    <xdr:ext cx="340478" cy="259045"/>
    <xdr:sp macro="" textlink="">
      <xdr:nvSpPr>
        <xdr:cNvPr id="87" name="n_2mainValue【図書館】&#10;有形固定資産減価償却率">
          <a:extLst>
            <a:ext uri="{FF2B5EF4-FFF2-40B4-BE49-F238E27FC236}">
              <a16:creationId xmlns:a16="http://schemas.microsoft.com/office/drawing/2014/main" id="{31D54888-4240-4FDC-83FD-5C02E77ED88E}"/>
            </a:ext>
          </a:extLst>
        </xdr:cNvPr>
        <xdr:cNvSpPr txBox="1"/>
      </xdr:nvSpPr>
      <xdr:spPr>
        <a:xfrm>
          <a:off x="2738061" y="5519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149877</xdr:rowOff>
    </xdr:from>
    <xdr:ext cx="340478" cy="259045"/>
    <xdr:sp macro="" textlink="">
      <xdr:nvSpPr>
        <xdr:cNvPr id="88" name="n_3mainValue【図書館】&#10;有形固定資産減価償却率">
          <a:extLst>
            <a:ext uri="{FF2B5EF4-FFF2-40B4-BE49-F238E27FC236}">
              <a16:creationId xmlns:a16="http://schemas.microsoft.com/office/drawing/2014/main" id="{61D605A1-D8BC-4E8E-B79B-26D674D14FE3}"/>
            </a:ext>
          </a:extLst>
        </xdr:cNvPr>
        <xdr:cNvSpPr txBox="1"/>
      </xdr:nvSpPr>
      <xdr:spPr>
        <a:xfrm>
          <a:off x="18490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115587</xdr:rowOff>
    </xdr:from>
    <xdr:ext cx="405111" cy="259045"/>
    <xdr:sp macro="" textlink="">
      <xdr:nvSpPr>
        <xdr:cNvPr id="89" name="n_4mainValue【図書館】&#10;有形固定資産減価償却率">
          <a:extLst>
            <a:ext uri="{FF2B5EF4-FFF2-40B4-BE49-F238E27FC236}">
              <a16:creationId xmlns:a16="http://schemas.microsoft.com/office/drawing/2014/main" id="{8923CE1C-535D-4653-AEC5-F6E16F8FB32A}"/>
            </a:ext>
          </a:extLst>
        </xdr:cNvPr>
        <xdr:cNvSpPr txBox="1"/>
      </xdr:nvSpPr>
      <xdr:spPr>
        <a:xfrm>
          <a:off x="927744" y="697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B30E95F6-092A-43E5-9AE4-CFD9C64A9A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10C018BD-6B4B-4195-93E7-D9266791FE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E53BE6AF-4D51-4219-860E-4C24AAAC12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C84E0B4D-9EA5-4E68-88EB-791B8911F3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8FE2211-A9F2-4610-A57E-210B2A9695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7AC141D-02AD-424A-848F-8F51B2C0E3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9E15FCE3-7390-4FF8-AA7F-2016CF07D5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9D278842-BAE0-48B0-9746-AE52AB8C73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5066359F-D2F0-46A8-A334-410C1C347BC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D90FF622-88A2-4125-BA6B-070741FCB5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EDC732B-0980-4968-9333-1FFC21D679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97DAFF52-49BF-4C2D-AF9E-8F16E26B569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396803BD-7E7B-4910-82F7-562A96A778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867119C1-EF72-4CB4-936C-E53D5284A3F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C5A47F6-1118-416E-8119-F3EA004468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619B142-CE63-48CD-9E89-AF94A842819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31BD1027-9EEC-438C-9CA5-A1B25443EB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69BDE704-0181-400E-A64A-FB04F81CAEE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EBF543F-857E-4D92-86EA-8D2EC67CC3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3F073A8D-FAAD-4909-BB5F-C2E3B02F0F2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9C61309-55F8-4934-AA21-CB8437B560E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D7ADE40-C9D3-4E2D-B875-14FA63068D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61B5928-A446-4919-8653-6C517AC02F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a16="http://schemas.microsoft.com/office/drawing/2014/main" id="{D429C570-EC55-4647-899E-970FA6ACE223}"/>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a16="http://schemas.microsoft.com/office/drawing/2014/main" id="{FBFF27FE-D683-4502-9C3F-5727ED1C34BC}"/>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a16="http://schemas.microsoft.com/office/drawing/2014/main" id="{8FA344B3-0BE9-4B6F-812D-4973EDFFDFB4}"/>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a16="http://schemas.microsoft.com/office/drawing/2014/main" id="{34B08784-6498-42A9-BC4A-A13AF9E7FED5}"/>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a16="http://schemas.microsoft.com/office/drawing/2014/main" id="{E07F28D9-1B6E-4177-834D-6F8103A4728C}"/>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8" name="【図書館】&#10;一人当たり面積平均値テキスト">
          <a:extLst>
            <a:ext uri="{FF2B5EF4-FFF2-40B4-BE49-F238E27FC236}">
              <a16:creationId xmlns:a16="http://schemas.microsoft.com/office/drawing/2014/main" id="{EAFB6C37-067B-43FA-AF5E-10536BA09566}"/>
            </a:ext>
          </a:extLst>
        </xdr:cNvPr>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a16="http://schemas.microsoft.com/office/drawing/2014/main" id="{2509A145-A47E-4017-AA26-8D3BECA497E2}"/>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4526D5B0-4E06-4057-9929-0B13E072DEEE}"/>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a:extLst>
            <a:ext uri="{FF2B5EF4-FFF2-40B4-BE49-F238E27FC236}">
              <a16:creationId xmlns:a16="http://schemas.microsoft.com/office/drawing/2014/main" id="{3CD81AFB-3F83-4112-904B-1912341BF750}"/>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a:extLst>
            <a:ext uri="{FF2B5EF4-FFF2-40B4-BE49-F238E27FC236}">
              <a16:creationId xmlns:a16="http://schemas.microsoft.com/office/drawing/2014/main" id="{B5B594EC-56AC-428F-AFF5-95F4A0A51E82}"/>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a:extLst>
            <a:ext uri="{FF2B5EF4-FFF2-40B4-BE49-F238E27FC236}">
              <a16:creationId xmlns:a16="http://schemas.microsoft.com/office/drawing/2014/main" id="{F85FC57B-0244-4275-AB36-19B0C66C6235}"/>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AF96AE-BABF-49B9-BD50-56ACED7D3B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E5D7267-44C1-48AB-888E-F544FA286F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19E888-DB8A-4BE7-B06A-B4A91E93F1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20A8B6C-052A-479D-8487-6C8CCE65FC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C4F668-CD33-4625-8FA1-5580E532F9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9" name="楕円 128">
          <a:extLst>
            <a:ext uri="{FF2B5EF4-FFF2-40B4-BE49-F238E27FC236}">
              <a16:creationId xmlns:a16="http://schemas.microsoft.com/office/drawing/2014/main" id="{6FEEF116-8B01-43A0-BBC8-EC1EB9935888}"/>
            </a:ext>
          </a:extLst>
        </xdr:cNvPr>
        <xdr:cNvSpPr/>
      </xdr:nvSpPr>
      <xdr:spPr>
        <a:xfrm>
          <a:off x="10426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21607</xdr:rowOff>
    </xdr:from>
    <xdr:ext cx="469744" cy="259045"/>
    <xdr:sp macro="" textlink="">
      <xdr:nvSpPr>
        <xdr:cNvPr id="130" name="【図書館】&#10;一人当たり面積該当値テキスト">
          <a:extLst>
            <a:ext uri="{FF2B5EF4-FFF2-40B4-BE49-F238E27FC236}">
              <a16:creationId xmlns:a16="http://schemas.microsoft.com/office/drawing/2014/main" id="{4DF19686-2107-4BA6-B88A-4E163D9C7F8B}"/>
            </a:ext>
          </a:extLst>
        </xdr:cNvPr>
        <xdr:cNvSpPr txBox="1"/>
      </xdr:nvSpPr>
      <xdr:spPr>
        <a:xfrm>
          <a:off x="10515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31" name="楕円 130">
          <a:extLst>
            <a:ext uri="{FF2B5EF4-FFF2-40B4-BE49-F238E27FC236}">
              <a16:creationId xmlns:a16="http://schemas.microsoft.com/office/drawing/2014/main" id="{EC9EA4E7-32EE-4A4E-AF06-0D663D632119}"/>
            </a:ext>
          </a:extLst>
        </xdr:cNvPr>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49530</xdr:rowOff>
    </xdr:from>
    <xdr:to>
      <xdr:col>55</xdr:col>
      <xdr:colOff>0</xdr:colOff>
      <xdr:row>39</xdr:row>
      <xdr:rowOff>53340</xdr:rowOff>
    </xdr:to>
    <xdr:cxnSp macro="">
      <xdr:nvCxnSpPr>
        <xdr:cNvPr id="132" name="直線コネクタ 131">
          <a:extLst>
            <a:ext uri="{FF2B5EF4-FFF2-40B4-BE49-F238E27FC236}">
              <a16:creationId xmlns:a16="http://schemas.microsoft.com/office/drawing/2014/main" id="{387D1271-92C6-44A9-AAE3-1D54AA28CFC1}"/>
            </a:ext>
          </a:extLst>
        </xdr:cNvPr>
        <xdr:cNvCxnSpPr/>
      </xdr:nvCxnSpPr>
      <xdr:spPr>
        <a:xfrm flipV="1">
          <a:off x="9639300" y="6736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3" name="楕円 132">
          <a:extLst>
            <a:ext uri="{FF2B5EF4-FFF2-40B4-BE49-F238E27FC236}">
              <a16:creationId xmlns:a16="http://schemas.microsoft.com/office/drawing/2014/main" id="{CDB15500-72C1-4D3E-88E1-F6F5E90815BC}"/>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57150</xdr:rowOff>
    </xdr:to>
    <xdr:cxnSp macro="">
      <xdr:nvCxnSpPr>
        <xdr:cNvPr id="134" name="直線コネクタ 133">
          <a:extLst>
            <a:ext uri="{FF2B5EF4-FFF2-40B4-BE49-F238E27FC236}">
              <a16:creationId xmlns:a16="http://schemas.microsoft.com/office/drawing/2014/main" id="{0E9D916F-7732-444D-96A9-45938E84CA6E}"/>
            </a:ext>
          </a:extLst>
        </xdr:cNvPr>
        <xdr:cNvCxnSpPr/>
      </xdr:nvCxnSpPr>
      <xdr:spPr>
        <a:xfrm flipV="1">
          <a:off x="8750300" y="673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166370</xdr:rowOff>
    </xdr:from>
    <xdr:to>
      <xdr:col>41</xdr:col>
      <xdr:colOff>101600</xdr:colOff>
      <xdr:row>36</xdr:row>
      <xdr:rowOff>96520</xdr:rowOff>
    </xdr:to>
    <xdr:sp macro="" textlink="">
      <xdr:nvSpPr>
        <xdr:cNvPr id="135" name="楕円 134">
          <a:extLst>
            <a:ext uri="{FF2B5EF4-FFF2-40B4-BE49-F238E27FC236}">
              <a16:creationId xmlns:a16="http://schemas.microsoft.com/office/drawing/2014/main" id="{F4B2FAE4-A952-46BE-8A47-7C03582B8E5D}"/>
            </a:ext>
          </a:extLst>
        </xdr:cNvPr>
        <xdr:cNvSpPr/>
      </xdr:nvSpPr>
      <xdr:spPr>
        <a:xfrm>
          <a:off x="781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45720</xdr:rowOff>
    </xdr:from>
    <xdr:to>
      <xdr:col>45</xdr:col>
      <xdr:colOff>177800</xdr:colOff>
      <xdr:row>39</xdr:row>
      <xdr:rowOff>57150</xdr:rowOff>
    </xdr:to>
    <xdr:cxnSp macro="">
      <xdr:nvCxnSpPr>
        <xdr:cNvPr id="136" name="直線コネクタ 135">
          <a:extLst>
            <a:ext uri="{FF2B5EF4-FFF2-40B4-BE49-F238E27FC236}">
              <a16:creationId xmlns:a16="http://schemas.microsoft.com/office/drawing/2014/main" id="{EE44EDE8-2B4E-4F13-AF49-0E495D75FE9F}"/>
            </a:ext>
          </a:extLst>
        </xdr:cNvPr>
        <xdr:cNvCxnSpPr/>
      </xdr:nvCxnSpPr>
      <xdr:spPr>
        <a:xfrm>
          <a:off x="7861300" y="62179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37" name="楕円 136">
          <a:extLst>
            <a:ext uri="{FF2B5EF4-FFF2-40B4-BE49-F238E27FC236}">
              <a16:creationId xmlns:a16="http://schemas.microsoft.com/office/drawing/2014/main" id="{3E2B0C44-7DA6-47D5-8554-422F755D9400}"/>
            </a:ext>
          </a:extLst>
        </xdr:cNvPr>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45720</xdr:rowOff>
    </xdr:from>
    <xdr:to>
      <xdr:col>41</xdr:col>
      <xdr:colOff>50800</xdr:colOff>
      <xdr:row>39</xdr:row>
      <xdr:rowOff>26670</xdr:rowOff>
    </xdr:to>
    <xdr:cxnSp macro="">
      <xdr:nvCxnSpPr>
        <xdr:cNvPr id="138" name="直線コネクタ 137">
          <a:extLst>
            <a:ext uri="{FF2B5EF4-FFF2-40B4-BE49-F238E27FC236}">
              <a16:creationId xmlns:a16="http://schemas.microsoft.com/office/drawing/2014/main" id="{E7ACFE88-53BF-4E6E-A541-B07E5033D7FE}"/>
            </a:ext>
          </a:extLst>
        </xdr:cNvPr>
        <xdr:cNvCxnSpPr/>
      </xdr:nvCxnSpPr>
      <xdr:spPr>
        <a:xfrm flipV="1">
          <a:off x="6972300" y="6217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9" name="n_1aveValue【図書館】&#10;一人当たり面積">
          <a:extLst>
            <a:ext uri="{FF2B5EF4-FFF2-40B4-BE49-F238E27FC236}">
              <a16:creationId xmlns:a16="http://schemas.microsoft.com/office/drawing/2014/main" id="{1ADF1F31-20EF-41D5-B537-A3ED81FC011B}"/>
            </a:ext>
          </a:extLst>
        </xdr:cNvPr>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0" name="n_2aveValue【図書館】&#10;一人当たり面積">
          <a:extLst>
            <a:ext uri="{FF2B5EF4-FFF2-40B4-BE49-F238E27FC236}">
              <a16:creationId xmlns:a16="http://schemas.microsoft.com/office/drawing/2014/main" id="{A1B99033-35BE-4320-A2E6-B656F9E1BD35}"/>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1" name="n_3aveValue【図書館】&#10;一人当たり面積">
          <a:extLst>
            <a:ext uri="{FF2B5EF4-FFF2-40B4-BE49-F238E27FC236}">
              <a16:creationId xmlns:a16="http://schemas.microsoft.com/office/drawing/2014/main" id="{ADAA347B-C210-4989-ACA0-6B1214418D7F}"/>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2" name="n_4aveValue【図書館】&#10;一人当たり面積">
          <a:extLst>
            <a:ext uri="{FF2B5EF4-FFF2-40B4-BE49-F238E27FC236}">
              <a16:creationId xmlns:a16="http://schemas.microsoft.com/office/drawing/2014/main" id="{02895C99-AD4C-4719-8AE0-60A723AC6698}"/>
            </a:ext>
          </a:extLst>
        </xdr:cNvPr>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43" name="n_1mainValue【図書館】&#10;一人当たり面積">
          <a:extLst>
            <a:ext uri="{FF2B5EF4-FFF2-40B4-BE49-F238E27FC236}">
              <a16:creationId xmlns:a16="http://schemas.microsoft.com/office/drawing/2014/main" id="{DB11CD99-F48D-48C3-A015-826431650CB2}"/>
            </a:ext>
          </a:extLst>
        </xdr:cNvPr>
        <xdr:cNvSpPr txBox="1"/>
      </xdr:nvSpPr>
      <xdr:spPr>
        <a:xfrm>
          <a:off x="9391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4" name="n_2mainValue【図書館】&#10;一人当たり面積">
          <a:extLst>
            <a:ext uri="{FF2B5EF4-FFF2-40B4-BE49-F238E27FC236}">
              <a16:creationId xmlns:a16="http://schemas.microsoft.com/office/drawing/2014/main" id="{E2ED31FF-1119-4A08-94D6-B0B9025A2498}"/>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113047</xdr:rowOff>
    </xdr:from>
    <xdr:ext cx="469744" cy="259045"/>
    <xdr:sp macro="" textlink="">
      <xdr:nvSpPr>
        <xdr:cNvPr id="145" name="n_3mainValue【図書館】&#10;一人当たり面積">
          <a:extLst>
            <a:ext uri="{FF2B5EF4-FFF2-40B4-BE49-F238E27FC236}">
              <a16:creationId xmlns:a16="http://schemas.microsoft.com/office/drawing/2014/main" id="{354D3E40-9640-414F-9F96-7407C07D97B7}"/>
            </a:ext>
          </a:extLst>
        </xdr:cNvPr>
        <xdr:cNvSpPr txBox="1"/>
      </xdr:nvSpPr>
      <xdr:spPr>
        <a:xfrm>
          <a:off x="76264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93997</xdr:rowOff>
    </xdr:from>
    <xdr:ext cx="469744" cy="259045"/>
    <xdr:sp macro="" textlink="">
      <xdr:nvSpPr>
        <xdr:cNvPr id="146" name="n_4mainValue【図書館】&#10;一人当たり面積">
          <a:extLst>
            <a:ext uri="{FF2B5EF4-FFF2-40B4-BE49-F238E27FC236}">
              <a16:creationId xmlns:a16="http://schemas.microsoft.com/office/drawing/2014/main" id="{333D881C-7678-46B1-88DC-DED8DC291F44}"/>
            </a:ext>
          </a:extLst>
        </xdr:cNvPr>
        <xdr:cNvSpPr txBox="1"/>
      </xdr:nvSpPr>
      <xdr:spPr>
        <a:xfrm>
          <a:off x="6737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191F689-03CC-4225-B4A6-A16BEFFF367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72BF438-3F82-4F6D-8A19-9DCB997092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3FDAA7C-57A8-4A82-A7BA-554EC892B7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0C6A980-7A21-4353-AC2F-69E02F3FA1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4EAC4C1-B267-4B85-9FA4-EF2EAD2708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65D21C2-5A8D-4EE3-A4B7-C231DAA996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5EFAD8D-E97C-4ABC-90D4-FE17F1FC9B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ACBAAF1-63F2-453D-8B25-365BD65F6A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EAAE970-1F3B-4431-AF4A-E08B87C22D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16FDA3B-F580-4757-AF92-FFCC496D4F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AEE10B5-7035-4C7B-9602-E869F72A6A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5714445-8BCB-4112-8EBE-FCE3E087E49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5E11C83-C3EB-4B5A-A2A8-DE0B4A5BB74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D0EC440-BDDE-493F-9A8C-6B76E1A9274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CDC9ED7-C378-4B53-B1F1-729575034D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D08B0CE-2228-43B3-81D1-72EEC28343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C257745-404F-4731-8216-3D4115D0574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EF83EBC-F7E8-44AF-8F45-D784A40AAFB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38EFC94-78B0-4279-9D4A-332973D8DE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F1366DD-8453-4C7D-8ACD-F0FEC4D2CA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C9B65EC-D15E-4855-A5D8-49CD12A82D4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3CA401E-70F3-4C30-A113-C4C9F41709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AE72AD1-727A-444D-8553-95EFC51F570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E2EC2DF-2239-429B-B7DE-CC8D5B4699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1C5BD924-3A46-4706-98AA-C4932CAA3252}"/>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35A4F90-89E3-4CAA-BA6E-8BF33EB13B3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B3B0BA7-22AA-4614-96DE-C30B72B98D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40E7455-1EB7-4C3F-AB9A-176605E344FB}"/>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a16="http://schemas.microsoft.com/office/drawing/2014/main" id="{340E6DB1-BC2A-4C43-8C06-5FD8628488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F3738C2-0818-45C9-8AA0-E7F6C7234CD3}"/>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a16="http://schemas.microsoft.com/office/drawing/2014/main" id="{6F53C6E6-6925-41A3-A0E5-520278D8AF44}"/>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a16="http://schemas.microsoft.com/office/drawing/2014/main" id="{9B7F6ABC-0C87-4897-909D-BC4489D69064}"/>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a16="http://schemas.microsoft.com/office/drawing/2014/main" id="{6B2CF3E4-C2BA-4BEE-AFF9-4A35A228DDE9}"/>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a:extLst>
            <a:ext uri="{FF2B5EF4-FFF2-40B4-BE49-F238E27FC236}">
              <a16:creationId xmlns:a16="http://schemas.microsoft.com/office/drawing/2014/main" id="{5E09244F-506F-4932-A24C-A6E16D4FEE22}"/>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a:extLst>
            <a:ext uri="{FF2B5EF4-FFF2-40B4-BE49-F238E27FC236}">
              <a16:creationId xmlns:a16="http://schemas.microsoft.com/office/drawing/2014/main" id="{E7F572B4-C29F-49E8-AD79-F582B713082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ABD9EAE-953D-4123-AC70-F64E14F7E8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27F6674-4440-4835-B41B-5469F6C3FE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9FC43A-DFDD-4577-B96E-4F1C6E2826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1E77FE-EF85-46EB-BEC5-4F5AF55FB9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A0613E4-0C53-4E89-963E-D1E3C90ED8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87" name="楕円 186">
          <a:extLst>
            <a:ext uri="{FF2B5EF4-FFF2-40B4-BE49-F238E27FC236}">
              <a16:creationId xmlns:a16="http://schemas.microsoft.com/office/drawing/2014/main" id="{7FAA2767-2DA1-4A97-8164-98C65218EA53}"/>
            </a:ext>
          </a:extLst>
        </xdr:cNvPr>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5618DD1D-E266-4F69-87D1-B359054B558F}"/>
            </a:ext>
          </a:extLst>
        </xdr:cNvPr>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9" name="楕円 188">
          <a:extLst>
            <a:ext uri="{FF2B5EF4-FFF2-40B4-BE49-F238E27FC236}">
              <a16:creationId xmlns:a16="http://schemas.microsoft.com/office/drawing/2014/main" id="{4F8F4588-9DBD-479B-9296-A930DBCEE39F}"/>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133350</xdr:rowOff>
    </xdr:to>
    <xdr:cxnSp macro="">
      <xdr:nvCxnSpPr>
        <xdr:cNvPr id="190" name="直線コネクタ 189">
          <a:extLst>
            <a:ext uri="{FF2B5EF4-FFF2-40B4-BE49-F238E27FC236}">
              <a16:creationId xmlns:a16="http://schemas.microsoft.com/office/drawing/2014/main" id="{C88A6F1D-F180-42E7-BC19-A021473D8A13}"/>
            </a:ext>
          </a:extLst>
        </xdr:cNvPr>
        <xdr:cNvCxnSpPr/>
      </xdr:nvCxnSpPr>
      <xdr:spPr>
        <a:xfrm>
          <a:off x="3797300" y="10195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1" name="楕円 190">
          <a:extLst>
            <a:ext uri="{FF2B5EF4-FFF2-40B4-BE49-F238E27FC236}">
              <a16:creationId xmlns:a16="http://schemas.microsoft.com/office/drawing/2014/main" id="{78E97903-3A91-46ED-A552-AEB165DB94FF}"/>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80010</xdr:rowOff>
    </xdr:to>
    <xdr:cxnSp macro="">
      <xdr:nvCxnSpPr>
        <xdr:cNvPr id="192" name="直線コネクタ 191">
          <a:extLst>
            <a:ext uri="{FF2B5EF4-FFF2-40B4-BE49-F238E27FC236}">
              <a16:creationId xmlns:a16="http://schemas.microsoft.com/office/drawing/2014/main" id="{3DB42690-D54D-42BA-A84A-084A57826459}"/>
            </a:ext>
          </a:extLst>
        </xdr:cNvPr>
        <xdr:cNvCxnSpPr/>
      </xdr:nvCxnSpPr>
      <xdr:spPr>
        <a:xfrm>
          <a:off x="2908300" y="10144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3" name="n_1aveValue【体育館・プール】&#10;有形固定資産減価償却率">
          <a:extLst>
            <a:ext uri="{FF2B5EF4-FFF2-40B4-BE49-F238E27FC236}">
              <a16:creationId xmlns:a16="http://schemas.microsoft.com/office/drawing/2014/main" id="{77C3B416-B90B-435C-8098-72C884A742A1}"/>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4" name="n_2aveValue【体育館・プール】&#10;有形固定資産減価償却率">
          <a:extLst>
            <a:ext uri="{FF2B5EF4-FFF2-40B4-BE49-F238E27FC236}">
              <a16:creationId xmlns:a16="http://schemas.microsoft.com/office/drawing/2014/main" id="{2F8F34A1-3968-497A-8EBE-6B6428378AF3}"/>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5" name="n_3aveValue【体育館・プール】&#10;有形固定資産減価償却率">
          <a:extLst>
            <a:ext uri="{FF2B5EF4-FFF2-40B4-BE49-F238E27FC236}">
              <a16:creationId xmlns:a16="http://schemas.microsoft.com/office/drawing/2014/main" id="{9266CB84-BBBD-466B-9533-E19EA8BEFBE1}"/>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6" name="n_4aveValue【体育館・プール】&#10;有形固定資産減価償却率">
          <a:extLst>
            <a:ext uri="{FF2B5EF4-FFF2-40B4-BE49-F238E27FC236}">
              <a16:creationId xmlns:a16="http://schemas.microsoft.com/office/drawing/2014/main" id="{641528EC-E4D5-4C39-8D88-203BE521B086}"/>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97" name="n_1mainValue【体育館・プール】&#10;有形固定資産減価償却率">
          <a:extLst>
            <a:ext uri="{FF2B5EF4-FFF2-40B4-BE49-F238E27FC236}">
              <a16:creationId xmlns:a16="http://schemas.microsoft.com/office/drawing/2014/main" id="{5CC164F8-045E-4B41-807D-3028DA46C47F}"/>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98" name="n_2mainValue【体育館・プール】&#10;有形固定資産減価償却率">
          <a:extLst>
            <a:ext uri="{FF2B5EF4-FFF2-40B4-BE49-F238E27FC236}">
              <a16:creationId xmlns:a16="http://schemas.microsoft.com/office/drawing/2014/main" id="{7FB9938B-E61E-45EE-90DF-CE17F575108D}"/>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E65DDDAE-8125-4702-8B61-560D97E494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C1692132-1A56-4A82-A433-87E3B1725C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1936BBFE-0FF5-4AC9-8B40-B85E003167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1345E9DD-8006-44FB-91BE-A69090A358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F1E0BFBC-68AF-4A05-ADB4-AFE934905E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E2F42A3B-E529-4D2C-9DD3-9E2CAFAC48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C1CF4DC-FBF1-46FD-BA5D-2F2ABE4375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6B9F4083-8577-4A3C-A0DD-774A7559F4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3B42B3D-68C8-4B6C-A92F-81736C7195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F82DFE6C-C7A4-4E2C-908C-EABD9479C5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F1AC0862-86D3-4753-9D78-871F45D961F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a:extLst>
            <a:ext uri="{FF2B5EF4-FFF2-40B4-BE49-F238E27FC236}">
              <a16:creationId xmlns:a16="http://schemas.microsoft.com/office/drawing/2014/main" id="{3A66ED2D-60E3-4DCC-A087-6B713D6E281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FB6F820B-DFF2-4007-8FE4-2222A5D659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a:extLst>
            <a:ext uri="{FF2B5EF4-FFF2-40B4-BE49-F238E27FC236}">
              <a16:creationId xmlns:a16="http://schemas.microsoft.com/office/drawing/2014/main" id="{602C5861-9BB6-4BBA-AE97-F023352EC5B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7F201F79-FE18-4D9A-9FBA-CA44CEDD848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a:extLst>
            <a:ext uri="{FF2B5EF4-FFF2-40B4-BE49-F238E27FC236}">
              <a16:creationId xmlns:a16="http://schemas.microsoft.com/office/drawing/2014/main" id="{20F4EB8E-B646-41F0-A44C-9F3B2135412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53E2A282-8C2D-4BAB-969A-6E241C506DA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a:extLst>
            <a:ext uri="{FF2B5EF4-FFF2-40B4-BE49-F238E27FC236}">
              <a16:creationId xmlns:a16="http://schemas.microsoft.com/office/drawing/2014/main" id="{0C13DC25-3B06-4A80-B2F6-D5D3EC37586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5DC53F0E-3D97-4B0D-BC57-1A2238BD6F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8388EB99-92A2-4A95-A1A2-7E7EEB77D7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id="{FD2FD8D2-81CE-48D9-8D79-88A5F57E0F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0" name="直線コネクタ 219">
          <a:extLst>
            <a:ext uri="{FF2B5EF4-FFF2-40B4-BE49-F238E27FC236}">
              <a16:creationId xmlns:a16="http://schemas.microsoft.com/office/drawing/2014/main" id="{96F4898C-57C6-4791-92C4-C0AA6CFDA1FF}"/>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1" name="【体育館・プール】&#10;一人当たり面積最小値テキスト">
          <a:extLst>
            <a:ext uri="{FF2B5EF4-FFF2-40B4-BE49-F238E27FC236}">
              <a16:creationId xmlns:a16="http://schemas.microsoft.com/office/drawing/2014/main" id="{DD5BAC7B-8C9B-4B49-A21B-882651C71A48}"/>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2" name="直線コネクタ 221">
          <a:extLst>
            <a:ext uri="{FF2B5EF4-FFF2-40B4-BE49-F238E27FC236}">
              <a16:creationId xmlns:a16="http://schemas.microsoft.com/office/drawing/2014/main" id="{85C5BB78-8D43-4766-AF64-A05618895BED}"/>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3" name="【体育館・プール】&#10;一人当たり面積最大値テキスト">
          <a:extLst>
            <a:ext uri="{FF2B5EF4-FFF2-40B4-BE49-F238E27FC236}">
              <a16:creationId xmlns:a16="http://schemas.microsoft.com/office/drawing/2014/main" id="{7A6522F7-1E35-4D00-AE7D-57BB07F1FD4A}"/>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4" name="直線コネクタ 223">
          <a:extLst>
            <a:ext uri="{FF2B5EF4-FFF2-40B4-BE49-F238E27FC236}">
              <a16:creationId xmlns:a16="http://schemas.microsoft.com/office/drawing/2014/main" id="{FC416322-BFD5-48A6-B3BA-283203DAB4F5}"/>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25" name="【体育館・プール】&#10;一人当たり面積平均値テキスト">
          <a:extLst>
            <a:ext uri="{FF2B5EF4-FFF2-40B4-BE49-F238E27FC236}">
              <a16:creationId xmlns:a16="http://schemas.microsoft.com/office/drawing/2014/main" id="{5FF6D669-1BB9-48EA-B3E0-7F6AE78E8403}"/>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6" name="フローチャート: 判断 225">
          <a:extLst>
            <a:ext uri="{FF2B5EF4-FFF2-40B4-BE49-F238E27FC236}">
              <a16:creationId xmlns:a16="http://schemas.microsoft.com/office/drawing/2014/main" id="{DF58465E-0E76-40D0-A178-505389A953A6}"/>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7" name="フローチャート: 判断 226">
          <a:extLst>
            <a:ext uri="{FF2B5EF4-FFF2-40B4-BE49-F238E27FC236}">
              <a16:creationId xmlns:a16="http://schemas.microsoft.com/office/drawing/2014/main" id="{A70BBABD-9AE8-4D98-9F65-30F04339436B}"/>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8" name="フローチャート: 判断 227">
          <a:extLst>
            <a:ext uri="{FF2B5EF4-FFF2-40B4-BE49-F238E27FC236}">
              <a16:creationId xmlns:a16="http://schemas.microsoft.com/office/drawing/2014/main" id="{3CD63290-C516-42A8-8BF7-FDA5B76475C5}"/>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9" name="フローチャート: 判断 228">
          <a:extLst>
            <a:ext uri="{FF2B5EF4-FFF2-40B4-BE49-F238E27FC236}">
              <a16:creationId xmlns:a16="http://schemas.microsoft.com/office/drawing/2014/main" id="{7867A31D-CA0C-4089-AFCD-B8027190B22B}"/>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0" name="フローチャート: 判断 229">
          <a:extLst>
            <a:ext uri="{FF2B5EF4-FFF2-40B4-BE49-F238E27FC236}">
              <a16:creationId xmlns:a16="http://schemas.microsoft.com/office/drawing/2014/main" id="{4BA4A200-DD80-45A7-A376-8C125D460DF3}"/>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D7D2DF2-1CAF-43AF-9D79-99D3E8F70D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F8F9408-CDFF-4EA8-A754-BE04CD2C0F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0BC43F3-B143-4741-909F-ED9B8E90C5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5F8863D-89DC-427E-ABBC-8DFAE2BB99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995464C-DC2D-4B53-B764-63CB119AB9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140309</xdr:rowOff>
    </xdr:from>
    <xdr:to>
      <xdr:col>55</xdr:col>
      <xdr:colOff>50800</xdr:colOff>
      <xdr:row>63</xdr:row>
      <xdr:rowOff>70459</xdr:rowOff>
    </xdr:to>
    <xdr:sp macro="" textlink="">
      <xdr:nvSpPr>
        <xdr:cNvPr id="236" name="楕円 235">
          <a:extLst>
            <a:ext uri="{FF2B5EF4-FFF2-40B4-BE49-F238E27FC236}">
              <a16:creationId xmlns:a16="http://schemas.microsoft.com/office/drawing/2014/main" id="{0C2FF9FA-775E-4DA6-B4AE-08B46F8080FB}"/>
            </a:ext>
          </a:extLst>
        </xdr:cNvPr>
        <xdr:cNvSpPr/>
      </xdr:nvSpPr>
      <xdr:spPr>
        <a:xfrm>
          <a:off x="104267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118736</xdr:rowOff>
    </xdr:from>
    <xdr:ext cx="469744" cy="259045"/>
    <xdr:sp macro="" textlink="">
      <xdr:nvSpPr>
        <xdr:cNvPr id="237" name="【体育館・プール】&#10;一人当たり面積該当値テキスト">
          <a:extLst>
            <a:ext uri="{FF2B5EF4-FFF2-40B4-BE49-F238E27FC236}">
              <a16:creationId xmlns:a16="http://schemas.microsoft.com/office/drawing/2014/main" id="{EDE60061-D96F-4075-87B2-B1578B2C2A5C}"/>
            </a:ext>
          </a:extLst>
        </xdr:cNvPr>
        <xdr:cNvSpPr txBox="1"/>
      </xdr:nvSpPr>
      <xdr:spPr>
        <a:xfrm>
          <a:off x="10515600" y="107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141681</xdr:rowOff>
    </xdr:from>
    <xdr:to>
      <xdr:col>50</xdr:col>
      <xdr:colOff>165100</xdr:colOff>
      <xdr:row>63</xdr:row>
      <xdr:rowOff>71831</xdr:rowOff>
    </xdr:to>
    <xdr:sp macro="" textlink="">
      <xdr:nvSpPr>
        <xdr:cNvPr id="238" name="楕円 237">
          <a:extLst>
            <a:ext uri="{FF2B5EF4-FFF2-40B4-BE49-F238E27FC236}">
              <a16:creationId xmlns:a16="http://schemas.microsoft.com/office/drawing/2014/main" id="{423827A3-6EE3-464B-B53E-27F8ED35C3A2}"/>
            </a:ext>
          </a:extLst>
        </xdr:cNvPr>
        <xdr:cNvSpPr/>
      </xdr:nvSpPr>
      <xdr:spPr>
        <a:xfrm>
          <a:off x="9588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19659</xdr:rowOff>
    </xdr:from>
    <xdr:to>
      <xdr:col>55</xdr:col>
      <xdr:colOff>0</xdr:colOff>
      <xdr:row>63</xdr:row>
      <xdr:rowOff>21031</xdr:rowOff>
    </xdr:to>
    <xdr:cxnSp macro="">
      <xdr:nvCxnSpPr>
        <xdr:cNvPr id="239" name="直線コネクタ 238">
          <a:extLst>
            <a:ext uri="{FF2B5EF4-FFF2-40B4-BE49-F238E27FC236}">
              <a16:creationId xmlns:a16="http://schemas.microsoft.com/office/drawing/2014/main" id="{C89AC8AF-01AC-44E1-A5FE-22AD33EEF1E0}"/>
            </a:ext>
          </a:extLst>
        </xdr:cNvPr>
        <xdr:cNvCxnSpPr/>
      </xdr:nvCxnSpPr>
      <xdr:spPr>
        <a:xfrm flipV="1">
          <a:off x="9639300" y="1082100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40" name="楕円 239">
          <a:extLst>
            <a:ext uri="{FF2B5EF4-FFF2-40B4-BE49-F238E27FC236}">
              <a16:creationId xmlns:a16="http://schemas.microsoft.com/office/drawing/2014/main" id="{61DB4723-734D-44D8-BBFA-A36AF54FFFD3}"/>
            </a:ext>
          </a:extLst>
        </xdr:cNvPr>
        <xdr:cNvSpPr/>
      </xdr:nvSpPr>
      <xdr:spPr>
        <a:xfrm>
          <a:off x="8699500" y="10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21031</xdr:rowOff>
    </xdr:from>
    <xdr:to>
      <xdr:col>50</xdr:col>
      <xdr:colOff>114300</xdr:colOff>
      <xdr:row>63</xdr:row>
      <xdr:rowOff>22403</xdr:rowOff>
    </xdr:to>
    <xdr:cxnSp macro="">
      <xdr:nvCxnSpPr>
        <xdr:cNvPr id="241" name="直線コネクタ 240">
          <a:extLst>
            <a:ext uri="{FF2B5EF4-FFF2-40B4-BE49-F238E27FC236}">
              <a16:creationId xmlns:a16="http://schemas.microsoft.com/office/drawing/2014/main" id="{D0555F74-26B9-4946-8D0D-29C094752144}"/>
            </a:ext>
          </a:extLst>
        </xdr:cNvPr>
        <xdr:cNvCxnSpPr/>
      </xdr:nvCxnSpPr>
      <xdr:spPr>
        <a:xfrm flipV="1">
          <a:off x="8750300" y="108223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2" name="n_1aveValue【体育館・プール】&#10;一人当たり面積">
          <a:extLst>
            <a:ext uri="{FF2B5EF4-FFF2-40B4-BE49-F238E27FC236}">
              <a16:creationId xmlns:a16="http://schemas.microsoft.com/office/drawing/2014/main" id="{A5F81B01-9788-4DC0-89F5-698BABFED4C2}"/>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3" name="n_2aveValue【体育館・プール】&#10;一人当たり面積">
          <a:extLst>
            <a:ext uri="{FF2B5EF4-FFF2-40B4-BE49-F238E27FC236}">
              <a16:creationId xmlns:a16="http://schemas.microsoft.com/office/drawing/2014/main" id="{740C3AB4-3B29-4000-88D6-33F73F223056}"/>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4" name="n_3aveValue【体育館・プール】&#10;一人当たり面積">
          <a:extLst>
            <a:ext uri="{FF2B5EF4-FFF2-40B4-BE49-F238E27FC236}">
              <a16:creationId xmlns:a16="http://schemas.microsoft.com/office/drawing/2014/main" id="{457E81D2-7E07-4226-9C53-8881190B9895}"/>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5" name="n_4aveValue【体育館・プール】&#10;一人当たり面積">
          <a:extLst>
            <a:ext uri="{FF2B5EF4-FFF2-40B4-BE49-F238E27FC236}">
              <a16:creationId xmlns:a16="http://schemas.microsoft.com/office/drawing/2014/main" id="{CE917B1A-49EA-4B18-8361-96D6ED21963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62958</xdr:rowOff>
    </xdr:from>
    <xdr:ext cx="469744" cy="259045"/>
    <xdr:sp macro="" textlink="">
      <xdr:nvSpPr>
        <xdr:cNvPr id="246" name="n_1mainValue【体育館・プール】&#10;一人当たり面積">
          <a:extLst>
            <a:ext uri="{FF2B5EF4-FFF2-40B4-BE49-F238E27FC236}">
              <a16:creationId xmlns:a16="http://schemas.microsoft.com/office/drawing/2014/main" id="{B8A01DBB-77AE-4320-8F13-58AAFD2398F2}"/>
            </a:ext>
          </a:extLst>
        </xdr:cNvPr>
        <xdr:cNvSpPr txBox="1"/>
      </xdr:nvSpPr>
      <xdr:spPr>
        <a:xfrm>
          <a:off x="93917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7" name="n_2mainValue【体育館・プール】&#10;一人当たり面積">
          <a:extLst>
            <a:ext uri="{FF2B5EF4-FFF2-40B4-BE49-F238E27FC236}">
              <a16:creationId xmlns:a16="http://schemas.microsoft.com/office/drawing/2014/main" id="{D85DC780-BBBF-43F9-82EE-BD7CB3C0E4B4}"/>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CB38E958-760B-495F-A170-17764A97F1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7FD73BEF-F5F5-4329-BEA8-E84C8CAF1C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DEB48FCF-2DF0-4E00-847E-9183982EEC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CEAE031-64F9-4F95-8DD6-DE6665B13F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221F8139-C16A-4966-B826-CFCBF7A239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612FCB2F-4484-41B2-B636-50DB33E1B8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A37F16D-D0E2-48E2-A2F7-759273FEF8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E2D39998-820D-4FBC-8EA4-74C2ABEB91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5574224D-62A3-4F6F-9CC4-1B637C75BF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2A8F31BF-3938-442C-894F-6A3DFF4D8B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767FD45D-13D6-4A9B-A0F6-B13AC79FBA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D7005B60-DC45-40F8-A009-F87A37CEF4C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9F8FD781-52A6-4591-AA9C-CF7EFD45646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805D2257-3A57-488C-8BCD-F047D88430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D6397E51-CA99-43C1-A563-4D103A41B3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4E7107FF-B924-4101-8E58-F92E96A6861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EF6FED05-5F2E-4FFD-9C67-3116D33CDF4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24A98107-55A0-4816-890B-667D271D1DB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7708BF3E-4710-4A24-A261-B379DA6FB3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FE71FC6E-810A-41A2-B645-1FF66441D6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4C320320-D430-46AF-B487-A48F2683A5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3B244EFE-54C1-4DD9-B57E-1126279C20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9C3FC36D-C8D9-4D5E-BA03-7D60EB7983E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3F9356F9-D1E9-4D17-A693-0D39F094CE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5A950D79-6EFE-4304-9620-C8502A13EDF2}"/>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53CE4E7A-721C-4D7E-9755-CEEBACC9038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64331445-F7FA-4E5C-94AC-5F15D75213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AD270165-92B8-4FFF-8631-B2D69647769D}"/>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a:extLst>
            <a:ext uri="{FF2B5EF4-FFF2-40B4-BE49-F238E27FC236}">
              <a16:creationId xmlns:a16="http://schemas.microsoft.com/office/drawing/2014/main" id="{A3308460-223C-47F6-B416-B335797EFF5A}"/>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A9ECC50-9E2E-481E-81D5-4FD476EB0724}"/>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a:extLst>
            <a:ext uri="{FF2B5EF4-FFF2-40B4-BE49-F238E27FC236}">
              <a16:creationId xmlns:a16="http://schemas.microsoft.com/office/drawing/2014/main" id="{C35EEFAB-A61B-4C1D-ABC0-F8D4CB91CD67}"/>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a:extLst>
            <a:ext uri="{FF2B5EF4-FFF2-40B4-BE49-F238E27FC236}">
              <a16:creationId xmlns:a16="http://schemas.microsoft.com/office/drawing/2014/main" id="{9AB88C4C-FFD5-4360-A71A-78E8CC782BF2}"/>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a:extLst>
            <a:ext uri="{FF2B5EF4-FFF2-40B4-BE49-F238E27FC236}">
              <a16:creationId xmlns:a16="http://schemas.microsoft.com/office/drawing/2014/main" id="{B581CCCD-7F43-46C4-80A7-F65E0A0CFDF5}"/>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a:extLst>
            <a:ext uri="{FF2B5EF4-FFF2-40B4-BE49-F238E27FC236}">
              <a16:creationId xmlns:a16="http://schemas.microsoft.com/office/drawing/2014/main" id="{16DCA42A-F650-49F8-BC6B-EC834A91EBA7}"/>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a:extLst>
            <a:ext uri="{FF2B5EF4-FFF2-40B4-BE49-F238E27FC236}">
              <a16:creationId xmlns:a16="http://schemas.microsoft.com/office/drawing/2014/main" id="{D2563033-561D-4CF9-9E02-9BCE1FE5489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4DDB129-D111-4013-8218-09A2418D0D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203E4A1-0CA7-408D-A943-74A8559238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2F89AD8-CB80-437C-8996-CF3E1976A5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2786899-7533-455B-AA32-26D7007DE0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256C68B-55ED-4824-A0E6-F2400D2231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88" name="楕円 287">
          <a:extLst>
            <a:ext uri="{FF2B5EF4-FFF2-40B4-BE49-F238E27FC236}">
              <a16:creationId xmlns:a16="http://schemas.microsoft.com/office/drawing/2014/main" id="{5045D682-8D68-43F0-B56B-DF3C43E3C3BE}"/>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42B7A8EF-304A-4246-B020-CAD2EB830BA7}"/>
            </a:ext>
          </a:extLst>
        </xdr:cNvPr>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90" name="楕円 289">
          <a:extLst>
            <a:ext uri="{FF2B5EF4-FFF2-40B4-BE49-F238E27FC236}">
              <a16:creationId xmlns:a16="http://schemas.microsoft.com/office/drawing/2014/main" id="{0AFCF2C4-DDE3-4A67-9914-303D1287FADE}"/>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83820</xdr:rowOff>
    </xdr:to>
    <xdr:cxnSp macro="">
      <xdr:nvCxnSpPr>
        <xdr:cNvPr id="291" name="直線コネクタ 290">
          <a:extLst>
            <a:ext uri="{FF2B5EF4-FFF2-40B4-BE49-F238E27FC236}">
              <a16:creationId xmlns:a16="http://schemas.microsoft.com/office/drawing/2014/main" id="{E0579309-5B60-48A4-82CC-B5118CB7BEE6}"/>
            </a:ext>
          </a:extLst>
        </xdr:cNvPr>
        <xdr:cNvCxnSpPr/>
      </xdr:nvCxnSpPr>
      <xdr:spPr>
        <a:xfrm>
          <a:off x="3797300" y="142913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92" name="楕円 291">
          <a:extLst>
            <a:ext uri="{FF2B5EF4-FFF2-40B4-BE49-F238E27FC236}">
              <a16:creationId xmlns:a16="http://schemas.microsoft.com/office/drawing/2014/main" id="{AE4E569A-C610-4703-86C4-5F9B11DC17A4}"/>
            </a:ext>
          </a:extLst>
        </xdr:cNvPr>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60961</xdr:rowOff>
    </xdr:to>
    <xdr:cxnSp macro="">
      <xdr:nvCxnSpPr>
        <xdr:cNvPr id="293" name="直線コネクタ 292">
          <a:extLst>
            <a:ext uri="{FF2B5EF4-FFF2-40B4-BE49-F238E27FC236}">
              <a16:creationId xmlns:a16="http://schemas.microsoft.com/office/drawing/2014/main" id="{EF6C90DE-393C-4E9C-88BE-3A3262D8C255}"/>
            </a:ext>
          </a:extLst>
        </xdr:cNvPr>
        <xdr:cNvCxnSpPr/>
      </xdr:nvCxnSpPr>
      <xdr:spPr>
        <a:xfrm>
          <a:off x="2908300" y="142589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94" name="楕円 293">
          <a:extLst>
            <a:ext uri="{FF2B5EF4-FFF2-40B4-BE49-F238E27FC236}">
              <a16:creationId xmlns:a16="http://schemas.microsoft.com/office/drawing/2014/main" id="{ABB2BDA9-CABE-4832-BA34-8A0DC66FE960}"/>
            </a:ext>
          </a:extLst>
        </xdr:cNvPr>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83</xdr:row>
      <xdr:rowOff>28575</xdr:rowOff>
    </xdr:to>
    <xdr:cxnSp macro="">
      <xdr:nvCxnSpPr>
        <xdr:cNvPr id="295" name="直線コネクタ 294">
          <a:extLst>
            <a:ext uri="{FF2B5EF4-FFF2-40B4-BE49-F238E27FC236}">
              <a16:creationId xmlns:a16="http://schemas.microsoft.com/office/drawing/2014/main" id="{7F237E82-4B07-4272-A038-FE5F74E635F3}"/>
            </a:ext>
          </a:extLst>
        </xdr:cNvPr>
        <xdr:cNvCxnSpPr/>
      </xdr:nvCxnSpPr>
      <xdr:spPr>
        <a:xfrm>
          <a:off x="2019300" y="13902689"/>
          <a:ext cx="8890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296" name="楕円 295">
          <a:extLst>
            <a:ext uri="{FF2B5EF4-FFF2-40B4-BE49-F238E27FC236}">
              <a16:creationId xmlns:a16="http://schemas.microsoft.com/office/drawing/2014/main" id="{4465FFC1-C3DF-4AA2-A69D-5318B085B2CA}"/>
            </a:ext>
          </a:extLst>
        </xdr:cNvPr>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81</xdr:row>
      <xdr:rowOff>15239</xdr:rowOff>
    </xdr:to>
    <xdr:cxnSp macro="">
      <xdr:nvCxnSpPr>
        <xdr:cNvPr id="297" name="直線コネクタ 296">
          <a:extLst>
            <a:ext uri="{FF2B5EF4-FFF2-40B4-BE49-F238E27FC236}">
              <a16:creationId xmlns:a16="http://schemas.microsoft.com/office/drawing/2014/main" id="{C530EFBC-68AD-4AFD-B082-1CCD0F57151B}"/>
            </a:ext>
          </a:extLst>
        </xdr:cNvPr>
        <xdr:cNvCxnSpPr/>
      </xdr:nvCxnSpPr>
      <xdr:spPr>
        <a:xfrm>
          <a:off x="1130300" y="138512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98" name="n_1aveValue【福祉施設】&#10;有形固定資産減価償却率">
          <a:extLst>
            <a:ext uri="{FF2B5EF4-FFF2-40B4-BE49-F238E27FC236}">
              <a16:creationId xmlns:a16="http://schemas.microsoft.com/office/drawing/2014/main" id="{123976B2-2523-4C9A-BBA2-62B5431269D1}"/>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99" name="n_2aveValue【福祉施設】&#10;有形固定資産減価償却率">
          <a:extLst>
            <a:ext uri="{FF2B5EF4-FFF2-40B4-BE49-F238E27FC236}">
              <a16:creationId xmlns:a16="http://schemas.microsoft.com/office/drawing/2014/main" id="{BCB4CB53-3D01-4D48-BF38-64B9095F549D}"/>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00" name="n_3aveValue【福祉施設】&#10;有形固定資産減価償却率">
          <a:extLst>
            <a:ext uri="{FF2B5EF4-FFF2-40B4-BE49-F238E27FC236}">
              <a16:creationId xmlns:a16="http://schemas.microsoft.com/office/drawing/2014/main" id="{C121D861-EA41-4860-A714-D25BE496475B}"/>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301" name="n_4aveValue【福祉施設】&#10;有形固定資産減価償却率">
          <a:extLst>
            <a:ext uri="{FF2B5EF4-FFF2-40B4-BE49-F238E27FC236}">
              <a16:creationId xmlns:a16="http://schemas.microsoft.com/office/drawing/2014/main" id="{EB711036-0670-4381-B8A6-69505624AD0A}"/>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02" name="n_1mainValue【福祉施設】&#10;有形固定資産減価償却率">
          <a:extLst>
            <a:ext uri="{FF2B5EF4-FFF2-40B4-BE49-F238E27FC236}">
              <a16:creationId xmlns:a16="http://schemas.microsoft.com/office/drawing/2014/main" id="{DF489C70-157E-4B47-BE24-04BFA838FC29}"/>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303" name="n_2mainValue【福祉施設】&#10;有形固定資産減価償却率">
          <a:extLst>
            <a:ext uri="{FF2B5EF4-FFF2-40B4-BE49-F238E27FC236}">
              <a16:creationId xmlns:a16="http://schemas.microsoft.com/office/drawing/2014/main" id="{D82BCE59-8D16-49AB-A80B-876BEF1BF96B}"/>
            </a:ext>
          </a:extLst>
        </xdr:cNvPr>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4" name="n_3mainValue【福祉施設】&#10;有形固定資産減価償却率">
          <a:extLst>
            <a:ext uri="{FF2B5EF4-FFF2-40B4-BE49-F238E27FC236}">
              <a16:creationId xmlns:a16="http://schemas.microsoft.com/office/drawing/2014/main" id="{6AD7288B-20EC-4C7E-9BCA-E8B7AFB58525}"/>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31132</xdr:rowOff>
    </xdr:from>
    <xdr:ext cx="405111" cy="259045"/>
    <xdr:sp macro="" textlink="">
      <xdr:nvSpPr>
        <xdr:cNvPr id="305" name="n_4mainValue【福祉施設】&#10;有形固定資産減価償却率">
          <a:extLst>
            <a:ext uri="{FF2B5EF4-FFF2-40B4-BE49-F238E27FC236}">
              <a16:creationId xmlns:a16="http://schemas.microsoft.com/office/drawing/2014/main" id="{0C7EDC56-9010-42B7-9749-B501F84E1357}"/>
            </a:ext>
          </a:extLst>
        </xdr:cNvPr>
        <xdr:cNvSpPr txBox="1"/>
      </xdr:nvSpPr>
      <xdr:spPr>
        <a:xfrm>
          <a:off x="927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E1886CEB-3EEE-41A0-8969-D4046A56B3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3998A34E-42A5-4969-A63B-B6760E7870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3B44856E-BA31-4207-AE53-7F830C123F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03ED7DF0-4C69-4CAC-86C6-1C687A90A6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8A1C77BA-64F7-4D73-9A9C-8C068A162B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CE2E47BF-62AB-4041-AEFB-9151079609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FC82B5D-E8AE-41E7-AC5E-F47269BB98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BD7AB38E-3709-4F5D-9E88-97C295EE5B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ADDE0B9E-B975-45DE-8DAF-5DA9016F53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6057AB08-E65C-4F7B-987D-7DA132E9DE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5D6ECB3C-55E6-4CA5-95C0-1E0E2B02E5D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24789F4B-7754-43AD-A1CA-C9BDEBE2AA0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A6DE0BC4-FFBB-4A77-8CD2-B24D9526B4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6FED08D0-9878-4EB6-A41F-03BE0580DAE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449FD026-9CF1-4F46-AA3B-5D9A881C90B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4CDE03D4-B982-45B7-9666-6DB42E4D9D4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D60A2A8B-5D72-4364-B379-EA7CC7D114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431AAD3C-4415-4DA9-9BD4-275B9202E21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44A14921-3CC0-4F75-9617-D4F554F8DE8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B0055EEC-9487-4185-A5B6-62F8CCAF69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A89031DA-C69B-4820-AA0D-03C8C09D4E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94DE79AD-8C1D-42B1-8B2D-38E0D4278F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FE56F87E-BC4C-4168-9782-589F8600BA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9" name="直線コネクタ 328">
          <a:extLst>
            <a:ext uri="{FF2B5EF4-FFF2-40B4-BE49-F238E27FC236}">
              <a16:creationId xmlns:a16="http://schemas.microsoft.com/office/drawing/2014/main" id="{2F8E7F11-BEE4-40BC-982A-4D4E545CBAFA}"/>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30" name="【福祉施設】&#10;一人当たり面積最小値テキスト">
          <a:extLst>
            <a:ext uri="{FF2B5EF4-FFF2-40B4-BE49-F238E27FC236}">
              <a16:creationId xmlns:a16="http://schemas.microsoft.com/office/drawing/2014/main" id="{09AF8C98-CBFD-495B-B3B3-8C3B5CB9C299}"/>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31" name="直線コネクタ 330">
          <a:extLst>
            <a:ext uri="{FF2B5EF4-FFF2-40B4-BE49-F238E27FC236}">
              <a16:creationId xmlns:a16="http://schemas.microsoft.com/office/drawing/2014/main" id="{CDB60CF1-CBB6-4B9F-A588-CB74E84C84E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32" name="【福祉施設】&#10;一人当たり面積最大値テキスト">
          <a:extLst>
            <a:ext uri="{FF2B5EF4-FFF2-40B4-BE49-F238E27FC236}">
              <a16:creationId xmlns:a16="http://schemas.microsoft.com/office/drawing/2014/main" id="{A43A0AEB-DE28-4738-82D6-6DE62BE15D59}"/>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3" name="直線コネクタ 332">
          <a:extLst>
            <a:ext uri="{FF2B5EF4-FFF2-40B4-BE49-F238E27FC236}">
              <a16:creationId xmlns:a16="http://schemas.microsoft.com/office/drawing/2014/main" id="{73248B15-28B7-4707-A849-7608A7118E49}"/>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34" name="【福祉施設】&#10;一人当たり面積平均値テキスト">
          <a:extLst>
            <a:ext uri="{FF2B5EF4-FFF2-40B4-BE49-F238E27FC236}">
              <a16:creationId xmlns:a16="http://schemas.microsoft.com/office/drawing/2014/main" id="{D50C9CE7-E5BA-400C-AF60-909A7D1CACA0}"/>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5" name="フローチャート: 判断 334">
          <a:extLst>
            <a:ext uri="{FF2B5EF4-FFF2-40B4-BE49-F238E27FC236}">
              <a16:creationId xmlns:a16="http://schemas.microsoft.com/office/drawing/2014/main" id="{69A89D7F-5685-490A-915B-F73B12E4B91A}"/>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6" name="フローチャート: 判断 335">
          <a:extLst>
            <a:ext uri="{FF2B5EF4-FFF2-40B4-BE49-F238E27FC236}">
              <a16:creationId xmlns:a16="http://schemas.microsoft.com/office/drawing/2014/main" id="{1A589CBE-7C8F-40AA-A5B2-4D973AED15D8}"/>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7" name="フローチャート: 判断 336">
          <a:extLst>
            <a:ext uri="{FF2B5EF4-FFF2-40B4-BE49-F238E27FC236}">
              <a16:creationId xmlns:a16="http://schemas.microsoft.com/office/drawing/2014/main" id="{745F46ED-809F-4728-B5A6-90BBA3D6DBDB}"/>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8" name="フローチャート: 判断 337">
          <a:extLst>
            <a:ext uri="{FF2B5EF4-FFF2-40B4-BE49-F238E27FC236}">
              <a16:creationId xmlns:a16="http://schemas.microsoft.com/office/drawing/2014/main" id="{7650ADB6-4179-49C0-9AB9-765B5A7CED8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9" name="フローチャート: 判断 338">
          <a:extLst>
            <a:ext uri="{FF2B5EF4-FFF2-40B4-BE49-F238E27FC236}">
              <a16:creationId xmlns:a16="http://schemas.microsoft.com/office/drawing/2014/main" id="{10B10CC5-A7A1-451C-9090-D69A8B9F9811}"/>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739AFA2-DB77-4956-B2D2-F8B86E4DA9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4F28D86-9EEE-43A8-A1CB-8BCBE7D7AC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28E5DB5-1015-40C7-9968-B0C5FF3AF7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A7E225E-FED4-4FA2-9FA1-856D9FFBAC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2437680-AD9F-4087-AC41-15F206F31A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45" name="楕円 344">
          <a:extLst>
            <a:ext uri="{FF2B5EF4-FFF2-40B4-BE49-F238E27FC236}">
              <a16:creationId xmlns:a16="http://schemas.microsoft.com/office/drawing/2014/main" id="{4732B36E-A0F4-4F6D-ACFF-0779AE3FA036}"/>
            </a:ext>
          </a:extLst>
        </xdr:cNvPr>
        <xdr:cNvSpPr/>
      </xdr:nvSpPr>
      <xdr:spPr>
        <a:xfrm>
          <a:off x="10426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94759</xdr:rowOff>
    </xdr:from>
    <xdr:ext cx="469744" cy="259045"/>
    <xdr:sp macro="" textlink="">
      <xdr:nvSpPr>
        <xdr:cNvPr id="346" name="【福祉施設】&#10;一人当たり面積該当値テキスト">
          <a:extLst>
            <a:ext uri="{FF2B5EF4-FFF2-40B4-BE49-F238E27FC236}">
              <a16:creationId xmlns:a16="http://schemas.microsoft.com/office/drawing/2014/main" id="{D0A98948-BF42-4107-BDA1-E9077E24EA2B}"/>
            </a:ext>
          </a:extLst>
        </xdr:cNvPr>
        <xdr:cNvSpPr txBox="1"/>
      </xdr:nvSpPr>
      <xdr:spPr>
        <a:xfrm>
          <a:off x="10515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73406</xdr:rowOff>
    </xdr:from>
    <xdr:to>
      <xdr:col>50</xdr:col>
      <xdr:colOff>165100</xdr:colOff>
      <xdr:row>84</xdr:row>
      <xdr:rowOff>3556</xdr:rowOff>
    </xdr:to>
    <xdr:sp macro="" textlink="">
      <xdr:nvSpPr>
        <xdr:cNvPr id="347" name="楕円 346">
          <a:extLst>
            <a:ext uri="{FF2B5EF4-FFF2-40B4-BE49-F238E27FC236}">
              <a16:creationId xmlns:a16="http://schemas.microsoft.com/office/drawing/2014/main" id="{7C97CD5C-531E-436F-9248-F35AA1D76709}"/>
            </a:ext>
          </a:extLst>
        </xdr:cNvPr>
        <xdr:cNvSpPr/>
      </xdr:nvSpPr>
      <xdr:spPr>
        <a:xfrm>
          <a:off x="9588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124206</xdr:rowOff>
    </xdr:to>
    <xdr:cxnSp macro="">
      <xdr:nvCxnSpPr>
        <xdr:cNvPr id="348" name="直線コネクタ 347">
          <a:extLst>
            <a:ext uri="{FF2B5EF4-FFF2-40B4-BE49-F238E27FC236}">
              <a16:creationId xmlns:a16="http://schemas.microsoft.com/office/drawing/2014/main" id="{191BAB0D-666E-4A11-BDA4-0BDFADE915A0}"/>
            </a:ext>
          </a:extLst>
        </xdr:cNvPr>
        <xdr:cNvCxnSpPr/>
      </xdr:nvCxnSpPr>
      <xdr:spPr>
        <a:xfrm flipV="1">
          <a:off x="9639300" y="1435303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77978</xdr:rowOff>
    </xdr:from>
    <xdr:to>
      <xdr:col>46</xdr:col>
      <xdr:colOff>38100</xdr:colOff>
      <xdr:row>84</xdr:row>
      <xdr:rowOff>8128</xdr:rowOff>
    </xdr:to>
    <xdr:sp macro="" textlink="">
      <xdr:nvSpPr>
        <xdr:cNvPr id="349" name="楕円 348">
          <a:extLst>
            <a:ext uri="{FF2B5EF4-FFF2-40B4-BE49-F238E27FC236}">
              <a16:creationId xmlns:a16="http://schemas.microsoft.com/office/drawing/2014/main" id="{15143454-0686-4513-A32F-A8B24394621B}"/>
            </a:ext>
          </a:extLst>
        </xdr:cNvPr>
        <xdr:cNvSpPr/>
      </xdr:nvSpPr>
      <xdr:spPr>
        <a:xfrm>
          <a:off x="8699500" y="14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124206</xdr:rowOff>
    </xdr:from>
    <xdr:to>
      <xdr:col>50</xdr:col>
      <xdr:colOff>114300</xdr:colOff>
      <xdr:row>83</xdr:row>
      <xdr:rowOff>128778</xdr:rowOff>
    </xdr:to>
    <xdr:cxnSp macro="">
      <xdr:nvCxnSpPr>
        <xdr:cNvPr id="350" name="直線コネクタ 349">
          <a:extLst>
            <a:ext uri="{FF2B5EF4-FFF2-40B4-BE49-F238E27FC236}">
              <a16:creationId xmlns:a16="http://schemas.microsoft.com/office/drawing/2014/main" id="{7FFEE653-D99A-4FEF-8EE0-BCEF2B9E8C29}"/>
            </a:ext>
          </a:extLst>
        </xdr:cNvPr>
        <xdr:cNvCxnSpPr/>
      </xdr:nvCxnSpPr>
      <xdr:spPr>
        <a:xfrm flipV="1">
          <a:off x="8750300" y="14354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154939</xdr:rowOff>
    </xdr:from>
    <xdr:to>
      <xdr:col>41</xdr:col>
      <xdr:colOff>101600</xdr:colOff>
      <xdr:row>85</xdr:row>
      <xdr:rowOff>85089</xdr:rowOff>
    </xdr:to>
    <xdr:sp macro="" textlink="">
      <xdr:nvSpPr>
        <xdr:cNvPr id="351" name="楕円 350">
          <a:extLst>
            <a:ext uri="{FF2B5EF4-FFF2-40B4-BE49-F238E27FC236}">
              <a16:creationId xmlns:a16="http://schemas.microsoft.com/office/drawing/2014/main" id="{B4562A65-EBC4-440B-BC6A-5DA45048AA8B}"/>
            </a:ext>
          </a:extLst>
        </xdr:cNvPr>
        <xdr:cNvSpPr/>
      </xdr:nvSpPr>
      <xdr:spPr>
        <a:xfrm>
          <a:off x="7810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128778</xdr:rowOff>
    </xdr:from>
    <xdr:to>
      <xdr:col>45</xdr:col>
      <xdr:colOff>177800</xdr:colOff>
      <xdr:row>85</xdr:row>
      <xdr:rowOff>34289</xdr:rowOff>
    </xdr:to>
    <xdr:cxnSp macro="">
      <xdr:nvCxnSpPr>
        <xdr:cNvPr id="352" name="直線コネクタ 351">
          <a:extLst>
            <a:ext uri="{FF2B5EF4-FFF2-40B4-BE49-F238E27FC236}">
              <a16:creationId xmlns:a16="http://schemas.microsoft.com/office/drawing/2014/main" id="{EA41F43B-02A3-4B51-8CE6-2723B1CF3908}"/>
            </a:ext>
          </a:extLst>
        </xdr:cNvPr>
        <xdr:cNvCxnSpPr/>
      </xdr:nvCxnSpPr>
      <xdr:spPr>
        <a:xfrm flipV="1">
          <a:off x="7861300" y="14359128"/>
          <a:ext cx="889000" cy="2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157987</xdr:rowOff>
    </xdr:from>
    <xdr:to>
      <xdr:col>36</xdr:col>
      <xdr:colOff>165100</xdr:colOff>
      <xdr:row>85</xdr:row>
      <xdr:rowOff>88137</xdr:rowOff>
    </xdr:to>
    <xdr:sp macro="" textlink="">
      <xdr:nvSpPr>
        <xdr:cNvPr id="353" name="楕円 352">
          <a:extLst>
            <a:ext uri="{FF2B5EF4-FFF2-40B4-BE49-F238E27FC236}">
              <a16:creationId xmlns:a16="http://schemas.microsoft.com/office/drawing/2014/main" id="{79CC91B3-78F4-430C-9A77-CB49D07238F9}"/>
            </a:ext>
          </a:extLst>
        </xdr:cNvPr>
        <xdr:cNvSpPr/>
      </xdr:nvSpPr>
      <xdr:spPr>
        <a:xfrm>
          <a:off x="6921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34289</xdr:rowOff>
    </xdr:from>
    <xdr:to>
      <xdr:col>41</xdr:col>
      <xdr:colOff>50800</xdr:colOff>
      <xdr:row>85</xdr:row>
      <xdr:rowOff>37337</xdr:rowOff>
    </xdr:to>
    <xdr:cxnSp macro="">
      <xdr:nvCxnSpPr>
        <xdr:cNvPr id="354" name="直線コネクタ 353">
          <a:extLst>
            <a:ext uri="{FF2B5EF4-FFF2-40B4-BE49-F238E27FC236}">
              <a16:creationId xmlns:a16="http://schemas.microsoft.com/office/drawing/2014/main" id="{982A59F2-1C59-4513-ABA1-115A0CC79314}"/>
            </a:ext>
          </a:extLst>
        </xdr:cNvPr>
        <xdr:cNvCxnSpPr/>
      </xdr:nvCxnSpPr>
      <xdr:spPr>
        <a:xfrm flipV="1">
          <a:off x="6972300" y="146075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55" name="n_1aveValue【福祉施設】&#10;一人当たり面積">
          <a:extLst>
            <a:ext uri="{FF2B5EF4-FFF2-40B4-BE49-F238E27FC236}">
              <a16:creationId xmlns:a16="http://schemas.microsoft.com/office/drawing/2014/main" id="{B71AF879-C3A2-4FB2-9553-96F3BC232CC2}"/>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6" name="n_2aveValue【福祉施設】&#10;一人当たり面積">
          <a:extLst>
            <a:ext uri="{FF2B5EF4-FFF2-40B4-BE49-F238E27FC236}">
              <a16:creationId xmlns:a16="http://schemas.microsoft.com/office/drawing/2014/main" id="{B71C1311-B756-47DF-9BF7-86110A6F3E0D}"/>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57" name="n_3aveValue【福祉施設】&#10;一人当たり面積">
          <a:extLst>
            <a:ext uri="{FF2B5EF4-FFF2-40B4-BE49-F238E27FC236}">
              <a16:creationId xmlns:a16="http://schemas.microsoft.com/office/drawing/2014/main" id="{46A2A864-640C-42B0-9F0B-C4B0B835B03F}"/>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358" name="n_4aveValue【福祉施設】&#10;一人当たり面積">
          <a:extLst>
            <a:ext uri="{FF2B5EF4-FFF2-40B4-BE49-F238E27FC236}">
              <a16:creationId xmlns:a16="http://schemas.microsoft.com/office/drawing/2014/main" id="{805E4645-973A-4F3A-8805-5651F11ED729}"/>
            </a:ext>
          </a:extLst>
        </xdr:cNvPr>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20083</xdr:rowOff>
    </xdr:from>
    <xdr:ext cx="469744" cy="259045"/>
    <xdr:sp macro="" textlink="">
      <xdr:nvSpPr>
        <xdr:cNvPr id="359" name="n_1mainValue【福祉施設】&#10;一人当たり面積">
          <a:extLst>
            <a:ext uri="{FF2B5EF4-FFF2-40B4-BE49-F238E27FC236}">
              <a16:creationId xmlns:a16="http://schemas.microsoft.com/office/drawing/2014/main" id="{8ACB141F-B4A8-4910-AAF0-9A0AB5DB4472}"/>
            </a:ext>
          </a:extLst>
        </xdr:cNvPr>
        <xdr:cNvSpPr txBox="1"/>
      </xdr:nvSpPr>
      <xdr:spPr>
        <a:xfrm>
          <a:off x="9391727" y="140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170705</xdr:rowOff>
    </xdr:from>
    <xdr:ext cx="469744" cy="259045"/>
    <xdr:sp macro="" textlink="">
      <xdr:nvSpPr>
        <xdr:cNvPr id="360" name="n_2mainValue【福祉施設】&#10;一人当たり面積">
          <a:extLst>
            <a:ext uri="{FF2B5EF4-FFF2-40B4-BE49-F238E27FC236}">
              <a16:creationId xmlns:a16="http://schemas.microsoft.com/office/drawing/2014/main" id="{EB684943-0234-4FC3-93BF-57BEFFDB8358}"/>
            </a:ext>
          </a:extLst>
        </xdr:cNvPr>
        <xdr:cNvSpPr txBox="1"/>
      </xdr:nvSpPr>
      <xdr:spPr>
        <a:xfrm>
          <a:off x="8515427" y="144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76216</xdr:rowOff>
    </xdr:from>
    <xdr:ext cx="469744" cy="259045"/>
    <xdr:sp macro="" textlink="">
      <xdr:nvSpPr>
        <xdr:cNvPr id="361" name="n_3mainValue【福祉施設】&#10;一人当たり面積">
          <a:extLst>
            <a:ext uri="{FF2B5EF4-FFF2-40B4-BE49-F238E27FC236}">
              <a16:creationId xmlns:a16="http://schemas.microsoft.com/office/drawing/2014/main" id="{A4E2A5CC-0706-4078-8AA5-62083367AAF8}"/>
            </a:ext>
          </a:extLst>
        </xdr:cNvPr>
        <xdr:cNvSpPr txBox="1"/>
      </xdr:nvSpPr>
      <xdr:spPr>
        <a:xfrm>
          <a:off x="7626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104664</xdr:rowOff>
    </xdr:from>
    <xdr:ext cx="469744" cy="259045"/>
    <xdr:sp macro="" textlink="">
      <xdr:nvSpPr>
        <xdr:cNvPr id="362" name="n_4mainValue【福祉施設】&#10;一人当たり面積">
          <a:extLst>
            <a:ext uri="{FF2B5EF4-FFF2-40B4-BE49-F238E27FC236}">
              <a16:creationId xmlns:a16="http://schemas.microsoft.com/office/drawing/2014/main" id="{DC623117-9654-47AB-B1F0-721E081D33EC}"/>
            </a:ext>
          </a:extLst>
        </xdr:cNvPr>
        <xdr:cNvSpPr txBox="1"/>
      </xdr:nvSpPr>
      <xdr:spPr>
        <a:xfrm>
          <a:off x="6737427" y="1433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246C97F3-A869-447A-8D13-3B9CCAD518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7D38FB21-D0D1-4A3E-A155-472C0E8331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F15D8A95-DD34-4221-BBD3-AB53ACC21C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B3319AC2-5605-40CB-8596-F16B24C0CB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B95CB651-BF01-4063-8EAF-1EFFDC30D9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162C6D7E-DD5A-47BF-BBF8-5E252BF258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BC5D4E66-C46A-4A56-9DC4-50D9213EB6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CF98BD91-7033-4E9B-8750-74A039EC21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D939BDE8-F6C7-49F3-B46F-91BFD70290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778F8AD6-9988-4013-8531-A89F331692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275F8698-34DB-4324-BB23-D7FB127EEB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7F90AEDE-6093-4D9F-A17D-CCCB5B2173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E8FC8CEB-9E3D-427C-BD1B-6A01DC4DDA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D8532C79-69A1-4CF6-8A81-05BE2CC9631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86324D3C-3656-48A0-9FA7-104C7940DC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F5AA305F-C62C-4EAB-9605-D6211385F01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C605470A-5E78-4D77-9262-D9C44EC6A5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E490719B-63B7-463B-AB78-92F31A38CC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B785511E-5F05-40B8-81E3-C444D5006C2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120E34D5-41E6-4E6C-8CCC-E11CBB8CB0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71BC95E2-F46A-402B-B17F-74B0C3A53C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FB2C7348-9CE9-4C78-9462-3BBAB95082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BEC7E3A1-EA32-4DD7-898C-21DFCAE871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5BDC83E5-BBC2-4213-A631-C47264F98B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386F4A41-66F2-4624-94A5-6685E88D97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AB4AFF89-DF10-4DFD-9B7F-8F5AA7E395E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1891523D-6DFD-401E-9615-56C1D7DA19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DF248C0E-94DB-4DCD-BA4F-0271F6578C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27290016-C3F7-49EC-9FCD-673167741F9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86F375E9-24C0-4EAA-A04F-9427B600498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5E4E8C11-DFC9-42A0-B38E-E5006F1FF6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60611B54-3B4D-46A4-8B58-61AEF046E07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E90E4843-F5D4-4E61-8E71-C30CC65DAEF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F3CD66D2-C9F5-4C25-B586-57D9F2A07EB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A61E0505-C32C-4C8B-B8E2-4D1DC05D89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6CDD5D0A-EF06-4E21-810D-8F14C632462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FA47318E-0F8D-4B2F-9B63-F422590D48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93AD8310-0910-4F65-BA59-5078C61AF6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5A665DA7-CB38-435B-9B4F-C3952CFB701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4CAA918A-5E7C-4287-9E25-A3A4416A3E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CC18F6E1-A669-42B8-A181-1CD93DD0A7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id="{C7656ED2-8DDC-4C87-AD05-268374261F28}"/>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一般廃棄物処理施設】&#10;有形固定資産減価償却率最小値テキスト">
          <a:extLst>
            <a:ext uri="{FF2B5EF4-FFF2-40B4-BE49-F238E27FC236}">
              <a16:creationId xmlns:a16="http://schemas.microsoft.com/office/drawing/2014/main" id="{7F208851-5341-4CA9-A2AF-946AACF6210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id="{812BC6B3-0737-4A0F-AFA0-1A571E143D3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7" name="【一般廃棄物処理施設】&#10;有形固定資産減価償却率最大値テキスト">
          <a:extLst>
            <a:ext uri="{FF2B5EF4-FFF2-40B4-BE49-F238E27FC236}">
              <a16:creationId xmlns:a16="http://schemas.microsoft.com/office/drawing/2014/main" id="{AA5950D8-06C1-4EBA-8850-8C28B17C3CAA}"/>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8" name="直線コネクタ 407">
          <a:extLst>
            <a:ext uri="{FF2B5EF4-FFF2-40B4-BE49-F238E27FC236}">
              <a16:creationId xmlns:a16="http://schemas.microsoft.com/office/drawing/2014/main" id="{EB58451F-9677-49A6-9684-4DECC931A391}"/>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6BC75B79-2FDA-46CE-BEE6-B8783000BD83}"/>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10" name="フローチャート: 判断 409">
          <a:extLst>
            <a:ext uri="{FF2B5EF4-FFF2-40B4-BE49-F238E27FC236}">
              <a16:creationId xmlns:a16="http://schemas.microsoft.com/office/drawing/2014/main" id="{6425D963-31B8-4C23-A858-43CCDE4C7DF8}"/>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11" name="フローチャート: 判断 410">
          <a:extLst>
            <a:ext uri="{FF2B5EF4-FFF2-40B4-BE49-F238E27FC236}">
              <a16:creationId xmlns:a16="http://schemas.microsoft.com/office/drawing/2014/main" id="{D8DE67B2-493D-4E34-BFCD-C2D2CAC4EF09}"/>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12" name="フローチャート: 判断 411">
          <a:extLst>
            <a:ext uri="{FF2B5EF4-FFF2-40B4-BE49-F238E27FC236}">
              <a16:creationId xmlns:a16="http://schemas.microsoft.com/office/drawing/2014/main" id="{8E914523-FE75-4608-9BAA-F645EF8EAD92}"/>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13" name="フローチャート: 判断 412">
          <a:extLst>
            <a:ext uri="{FF2B5EF4-FFF2-40B4-BE49-F238E27FC236}">
              <a16:creationId xmlns:a16="http://schemas.microsoft.com/office/drawing/2014/main" id="{FE18A586-8928-4C13-B58C-A337D5585EA7}"/>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14" name="フローチャート: 判断 413">
          <a:extLst>
            <a:ext uri="{FF2B5EF4-FFF2-40B4-BE49-F238E27FC236}">
              <a16:creationId xmlns:a16="http://schemas.microsoft.com/office/drawing/2014/main" id="{0D4F9968-ED1E-46D3-AB00-0E5259BE33D9}"/>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B1D7CDD-2393-442F-9D3D-9A1FF66350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11F6181-9212-4F9A-A3A9-F4546F9B70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4062A3B-B649-4258-B13C-897EF62B77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9E51F14C-6CE5-4DE2-A4BA-E3E5C59CA2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82F758A9-AC7B-4CDA-BA32-911BF3DF7C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149497</xdr:rowOff>
    </xdr:from>
    <xdr:to>
      <xdr:col>85</xdr:col>
      <xdr:colOff>177800</xdr:colOff>
      <xdr:row>34</xdr:row>
      <xdr:rowOff>79647</xdr:rowOff>
    </xdr:to>
    <xdr:sp macro="" textlink="">
      <xdr:nvSpPr>
        <xdr:cNvPr id="420" name="楕円 419">
          <a:extLst>
            <a:ext uri="{FF2B5EF4-FFF2-40B4-BE49-F238E27FC236}">
              <a16:creationId xmlns:a16="http://schemas.microsoft.com/office/drawing/2014/main" id="{E6B634B8-C609-4819-B6AE-E384692DE9C6}"/>
            </a:ext>
          </a:extLst>
        </xdr:cNvPr>
        <xdr:cNvSpPr/>
      </xdr:nvSpPr>
      <xdr:spPr>
        <a:xfrm>
          <a:off x="162687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78031</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E7AB2063-3E78-44B8-BAA4-BA2D7CE659BC}"/>
            </a:ext>
          </a:extLst>
        </xdr:cNvPr>
        <xdr:cNvSpPr txBox="1"/>
      </xdr:nvSpPr>
      <xdr:spPr>
        <a:xfrm>
          <a:off x="16357600" y="573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100511</xdr:rowOff>
    </xdr:from>
    <xdr:to>
      <xdr:col>81</xdr:col>
      <xdr:colOff>101600</xdr:colOff>
      <xdr:row>34</xdr:row>
      <xdr:rowOff>30661</xdr:rowOff>
    </xdr:to>
    <xdr:sp macro="" textlink="">
      <xdr:nvSpPr>
        <xdr:cNvPr id="422" name="楕円 421">
          <a:extLst>
            <a:ext uri="{FF2B5EF4-FFF2-40B4-BE49-F238E27FC236}">
              <a16:creationId xmlns:a16="http://schemas.microsoft.com/office/drawing/2014/main" id="{0EE67D5B-644E-47D9-9CEB-0E55B89146FB}"/>
            </a:ext>
          </a:extLst>
        </xdr:cNvPr>
        <xdr:cNvSpPr/>
      </xdr:nvSpPr>
      <xdr:spPr>
        <a:xfrm>
          <a:off x="15430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151311</xdr:rowOff>
    </xdr:from>
    <xdr:to>
      <xdr:col>85</xdr:col>
      <xdr:colOff>127000</xdr:colOff>
      <xdr:row>34</xdr:row>
      <xdr:rowOff>28847</xdr:rowOff>
    </xdr:to>
    <xdr:cxnSp macro="">
      <xdr:nvCxnSpPr>
        <xdr:cNvPr id="423" name="直線コネクタ 422">
          <a:extLst>
            <a:ext uri="{FF2B5EF4-FFF2-40B4-BE49-F238E27FC236}">
              <a16:creationId xmlns:a16="http://schemas.microsoft.com/office/drawing/2014/main" id="{29CB4C07-034D-4C7B-994D-8AA011C14155}"/>
            </a:ext>
          </a:extLst>
        </xdr:cNvPr>
        <xdr:cNvCxnSpPr/>
      </xdr:nvCxnSpPr>
      <xdr:spPr>
        <a:xfrm>
          <a:off x="15481300" y="580916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51526</xdr:rowOff>
    </xdr:from>
    <xdr:to>
      <xdr:col>76</xdr:col>
      <xdr:colOff>165100</xdr:colOff>
      <xdr:row>33</xdr:row>
      <xdr:rowOff>153126</xdr:rowOff>
    </xdr:to>
    <xdr:sp macro="" textlink="">
      <xdr:nvSpPr>
        <xdr:cNvPr id="424" name="楕円 423">
          <a:extLst>
            <a:ext uri="{FF2B5EF4-FFF2-40B4-BE49-F238E27FC236}">
              <a16:creationId xmlns:a16="http://schemas.microsoft.com/office/drawing/2014/main" id="{2AC3F2A7-94D9-463D-9EED-E03CF27FAB6E}"/>
            </a:ext>
          </a:extLst>
        </xdr:cNvPr>
        <xdr:cNvSpPr/>
      </xdr:nvSpPr>
      <xdr:spPr>
        <a:xfrm>
          <a:off x="14541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102326</xdr:rowOff>
    </xdr:from>
    <xdr:to>
      <xdr:col>81</xdr:col>
      <xdr:colOff>50800</xdr:colOff>
      <xdr:row>33</xdr:row>
      <xdr:rowOff>151311</xdr:rowOff>
    </xdr:to>
    <xdr:cxnSp macro="">
      <xdr:nvCxnSpPr>
        <xdr:cNvPr id="425" name="直線コネクタ 424">
          <a:extLst>
            <a:ext uri="{FF2B5EF4-FFF2-40B4-BE49-F238E27FC236}">
              <a16:creationId xmlns:a16="http://schemas.microsoft.com/office/drawing/2014/main" id="{31C260E2-3911-40DE-A351-DBC7E9A991CD}"/>
            </a:ext>
          </a:extLst>
        </xdr:cNvPr>
        <xdr:cNvCxnSpPr/>
      </xdr:nvCxnSpPr>
      <xdr:spPr>
        <a:xfrm>
          <a:off x="14592300" y="57601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26" name="n_1aveValue【一般廃棄物処理施設】&#10;有形固定資産減価償却率">
          <a:extLst>
            <a:ext uri="{FF2B5EF4-FFF2-40B4-BE49-F238E27FC236}">
              <a16:creationId xmlns:a16="http://schemas.microsoft.com/office/drawing/2014/main" id="{07C8EDFA-95E6-4BD5-9A2A-01E55786AC49}"/>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27" name="n_2aveValue【一般廃棄物処理施設】&#10;有形固定資産減価償却率">
          <a:extLst>
            <a:ext uri="{FF2B5EF4-FFF2-40B4-BE49-F238E27FC236}">
              <a16:creationId xmlns:a16="http://schemas.microsoft.com/office/drawing/2014/main" id="{C6E8C854-B464-4166-9512-5849143E9DF9}"/>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28" name="n_3aveValue【一般廃棄物処理施設】&#10;有形固定資産減価償却率">
          <a:extLst>
            <a:ext uri="{FF2B5EF4-FFF2-40B4-BE49-F238E27FC236}">
              <a16:creationId xmlns:a16="http://schemas.microsoft.com/office/drawing/2014/main" id="{1C4814A8-DFD4-4660-B54B-E5FCE435EB1B}"/>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9" name="n_4aveValue【一般廃棄物処理施設】&#10;有形固定資産減価償却率">
          <a:extLst>
            <a:ext uri="{FF2B5EF4-FFF2-40B4-BE49-F238E27FC236}">
              <a16:creationId xmlns:a16="http://schemas.microsoft.com/office/drawing/2014/main" id="{888A731B-8AE5-40B1-9F50-0CE346CDFD4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47188</xdr:rowOff>
    </xdr:from>
    <xdr:ext cx="340478" cy="259045"/>
    <xdr:sp macro="" textlink="">
      <xdr:nvSpPr>
        <xdr:cNvPr id="430" name="n_1mainValue【一般廃棄物処理施設】&#10;有形固定資産減価償却率">
          <a:extLst>
            <a:ext uri="{FF2B5EF4-FFF2-40B4-BE49-F238E27FC236}">
              <a16:creationId xmlns:a16="http://schemas.microsoft.com/office/drawing/2014/main" id="{3F04197E-DA46-4FD5-B8B5-6A9C62B2D6B7}"/>
            </a:ext>
          </a:extLst>
        </xdr:cNvPr>
        <xdr:cNvSpPr txBox="1"/>
      </xdr:nvSpPr>
      <xdr:spPr>
        <a:xfrm>
          <a:off x="15298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169653</xdr:rowOff>
    </xdr:from>
    <xdr:ext cx="340478" cy="259045"/>
    <xdr:sp macro="" textlink="">
      <xdr:nvSpPr>
        <xdr:cNvPr id="431" name="n_2mainValue【一般廃棄物処理施設】&#10;有形固定資産減価償却率">
          <a:extLst>
            <a:ext uri="{FF2B5EF4-FFF2-40B4-BE49-F238E27FC236}">
              <a16:creationId xmlns:a16="http://schemas.microsoft.com/office/drawing/2014/main" id="{6647556D-826A-4CBE-9DBF-7FAE71C4BF31}"/>
            </a:ext>
          </a:extLst>
        </xdr:cNvPr>
        <xdr:cNvSpPr txBox="1"/>
      </xdr:nvSpPr>
      <xdr:spPr>
        <a:xfrm>
          <a:off x="14422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EF60F82B-E2CB-4AB1-9423-A68B8C5F90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2A45C6BC-99EA-4F87-87B1-D4613D143E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8FB45D85-3C45-4350-8AB0-3F3033CAD9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D018EA8B-3EC1-4F8A-83D7-EE1A4A9B1B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C3D912AA-38D0-4C3F-8111-010C535279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8A16E1D7-20E0-4867-8847-B97EE67F44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69F49FBB-C77C-4EB8-857C-57E1137515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E011949D-7878-4281-80C0-9968D7C206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3B4922DB-80E7-458D-BB16-20E804590A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50E81F32-8AB5-4C23-A435-33CF83D3810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AD4D6E24-AA1B-425B-83F4-41DC50C8CA5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AF748C34-BABB-414C-8457-6C24E9F206A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54BB657B-30AE-410D-A06D-06274F125C0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C30E326C-4D15-4A2E-A801-5F8213AAB35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DDEE6514-2B1D-4EA2-A500-E36298B0C5B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D0D9D3DA-79AC-4B93-ADF2-8FD54A6178E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757E8F4F-221C-4BE6-A0E4-E1BA342311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40C9D4AD-3EAD-4214-9836-32599C94A3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7C574834-C05D-4B9D-97B8-ED1907DEEE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E75B4446-ACBE-42CE-9EE6-6E90A451FCE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583B093F-95AF-476C-AEC5-5281511B1A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53" name="直線コネクタ 452">
          <a:extLst>
            <a:ext uri="{FF2B5EF4-FFF2-40B4-BE49-F238E27FC236}">
              <a16:creationId xmlns:a16="http://schemas.microsoft.com/office/drawing/2014/main" id="{C0A3AFF8-90A0-472E-BA88-C68348BF363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54" name="【一般廃棄物処理施設】&#10;一人当たり有形固定資産（償却資産）額最小値テキスト">
          <a:extLst>
            <a:ext uri="{FF2B5EF4-FFF2-40B4-BE49-F238E27FC236}">
              <a16:creationId xmlns:a16="http://schemas.microsoft.com/office/drawing/2014/main" id="{9CF9E39E-B833-48BB-9D4D-1DA48210D91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55" name="直線コネクタ 454">
          <a:extLst>
            <a:ext uri="{FF2B5EF4-FFF2-40B4-BE49-F238E27FC236}">
              <a16:creationId xmlns:a16="http://schemas.microsoft.com/office/drawing/2014/main" id="{821CA91B-0934-4D4E-BC0C-6D792C217E13}"/>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C170C524-C6A4-4268-8B9F-51B3A8E29016}"/>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7" name="直線コネクタ 456">
          <a:extLst>
            <a:ext uri="{FF2B5EF4-FFF2-40B4-BE49-F238E27FC236}">
              <a16:creationId xmlns:a16="http://schemas.microsoft.com/office/drawing/2014/main" id="{DCE68065-3D18-44C2-BDED-BEE7F3EBAA4C}"/>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7767E7EC-C47C-4C6D-97A0-8A526ECB01F6}"/>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9" name="フローチャート: 判断 458">
          <a:extLst>
            <a:ext uri="{FF2B5EF4-FFF2-40B4-BE49-F238E27FC236}">
              <a16:creationId xmlns:a16="http://schemas.microsoft.com/office/drawing/2014/main" id="{54D9E4DD-8DB1-4D0E-86BB-2D4D9B7DCFC1}"/>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60" name="フローチャート: 判断 459">
          <a:extLst>
            <a:ext uri="{FF2B5EF4-FFF2-40B4-BE49-F238E27FC236}">
              <a16:creationId xmlns:a16="http://schemas.microsoft.com/office/drawing/2014/main" id="{7886D1D9-BC3C-4C74-BDE8-2A6CBB42245C}"/>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61" name="フローチャート: 判断 460">
          <a:extLst>
            <a:ext uri="{FF2B5EF4-FFF2-40B4-BE49-F238E27FC236}">
              <a16:creationId xmlns:a16="http://schemas.microsoft.com/office/drawing/2014/main" id="{AF8B808A-CEE2-40B4-8D9C-FB1DDD3208EA}"/>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62" name="フローチャート: 判断 461">
          <a:extLst>
            <a:ext uri="{FF2B5EF4-FFF2-40B4-BE49-F238E27FC236}">
              <a16:creationId xmlns:a16="http://schemas.microsoft.com/office/drawing/2014/main" id="{57465734-E215-4EBA-8E83-5DBD14D21C49}"/>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63" name="フローチャート: 判断 462">
          <a:extLst>
            <a:ext uri="{FF2B5EF4-FFF2-40B4-BE49-F238E27FC236}">
              <a16:creationId xmlns:a16="http://schemas.microsoft.com/office/drawing/2014/main" id="{C25F0118-F2FF-4EE3-9278-2476FA5A69D8}"/>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46317F0-28F9-4426-BB16-91FCB17D45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4B19346-0ECC-48C2-A96F-F5E1F87760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FE39341-D6D0-4FA9-99BC-A03FBCB644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0A667A1-3BC9-4315-9C54-7859D7F4D5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DB5D04E-203F-4B9D-B80C-8B8514EA9E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73182</xdr:rowOff>
    </xdr:from>
    <xdr:to>
      <xdr:col>116</xdr:col>
      <xdr:colOff>114300</xdr:colOff>
      <xdr:row>42</xdr:row>
      <xdr:rowOff>3332</xdr:rowOff>
    </xdr:to>
    <xdr:sp macro="" textlink="">
      <xdr:nvSpPr>
        <xdr:cNvPr id="469" name="楕円 468">
          <a:extLst>
            <a:ext uri="{FF2B5EF4-FFF2-40B4-BE49-F238E27FC236}">
              <a16:creationId xmlns:a16="http://schemas.microsoft.com/office/drawing/2014/main" id="{A563FE8A-2B70-4FF5-8BF4-DF980B11FE30}"/>
            </a:ext>
          </a:extLst>
        </xdr:cNvPr>
        <xdr:cNvSpPr/>
      </xdr:nvSpPr>
      <xdr:spPr>
        <a:xfrm>
          <a:off x="22110700" y="71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159559</xdr:rowOff>
    </xdr:from>
    <xdr:ext cx="469744" cy="259045"/>
    <xdr:sp macro="" textlink="">
      <xdr:nvSpPr>
        <xdr:cNvPr id="470" name="【一般廃棄物処理施設】&#10;一人当たり有形固定資産（償却資産）額該当値テキスト">
          <a:extLst>
            <a:ext uri="{FF2B5EF4-FFF2-40B4-BE49-F238E27FC236}">
              <a16:creationId xmlns:a16="http://schemas.microsoft.com/office/drawing/2014/main" id="{D5D8BBF1-DE1D-48CD-8F90-FF6CC635FB15}"/>
            </a:ext>
          </a:extLst>
        </xdr:cNvPr>
        <xdr:cNvSpPr txBox="1"/>
      </xdr:nvSpPr>
      <xdr:spPr>
        <a:xfrm>
          <a:off x="22199600" y="70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73260</xdr:rowOff>
    </xdr:from>
    <xdr:to>
      <xdr:col>112</xdr:col>
      <xdr:colOff>38100</xdr:colOff>
      <xdr:row>42</xdr:row>
      <xdr:rowOff>3410</xdr:rowOff>
    </xdr:to>
    <xdr:sp macro="" textlink="">
      <xdr:nvSpPr>
        <xdr:cNvPr id="471" name="楕円 470">
          <a:extLst>
            <a:ext uri="{FF2B5EF4-FFF2-40B4-BE49-F238E27FC236}">
              <a16:creationId xmlns:a16="http://schemas.microsoft.com/office/drawing/2014/main" id="{4C3D799A-FC7D-4060-82A6-7B29C2C9479A}"/>
            </a:ext>
          </a:extLst>
        </xdr:cNvPr>
        <xdr:cNvSpPr/>
      </xdr:nvSpPr>
      <xdr:spPr>
        <a:xfrm>
          <a:off x="21272500" y="71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123982</xdr:rowOff>
    </xdr:from>
    <xdr:to>
      <xdr:col>116</xdr:col>
      <xdr:colOff>63500</xdr:colOff>
      <xdr:row>41</xdr:row>
      <xdr:rowOff>124060</xdr:rowOff>
    </xdr:to>
    <xdr:cxnSp macro="">
      <xdr:nvCxnSpPr>
        <xdr:cNvPr id="472" name="直線コネクタ 471">
          <a:extLst>
            <a:ext uri="{FF2B5EF4-FFF2-40B4-BE49-F238E27FC236}">
              <a16:creationId xmlns:a16="http://schemas.microsoft.com/office/drawing/2014/main" id="{E58B5F1D-C944-40C1-931F-C61F4709EDCB}"/>
            </a:ext>
          </a:extLst>
        </xdr:cNvPr>
        <xdr:cNvCxnSpPr/>
      </xdr:nvCxnSpPr>
      <xdr:spPr>
        <a:xfrm flipV="1">
          <a:off x="21323300" y="7153432"/>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73342</xdr:rowOff>
    </xdr:from>
    <xdr:to>
      <xdr:col>107</xdr:col>
      <xdr:colOff>101600</xdr:colOff>
      <xdr:row>42</xdr:row>
      <xdr:rowOff>3492</xdr:rowOff>
    </xdr:to>
    <xdr:sp macro="" textlink="">
      <xdr:nvSpPr>
        <xdr:cNvPr id="473" name="楕円 472">
          <a:extLst>
            <a:ext uri="{FF2B5EF4-FFF2-40B4-BE49-F238E27FC236}">
              <a16:creationId xmlns:a16="http://schemas.microsoft.com/office/drawing/2014/main" id="{DF83E48A-3DEC-48C4-946E-B8EF2C0883D8}"/>
            </a:ext>
          </a:extLst>
        </xdr:cNvPr>
        <xdr:cNvSpPr/>
      </xdr:nvSpPr>
      <xdr:spPr>
        <a:xfrm>
          <a:off x="20383500" y="7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124060</xdr:rowOff>
    </xdr:from>
    <xdr:to>
      <xdr:col>111</xdr:col>
      <xdr:colOff>177800</xdr:colOff>
      <xdr:row>41</xdr:row>
      <xdr:rowOff>124142</xdr:rowOff>
    </xdr:to>
    <xdr:cxnSp macro="">
      <xdr:nvCxnSpPr>
        <xdr:cNvPr id="474" name="直線コネクタ 473">
          <a:extLst>
            <a:ext uri="{FF2B5EF4-FFF2-40B4-BE49-F238E27FC236}">
              <a16:creationId xmlns:a16="http://schemas.microsoft.com/office/drawing/2014/main" id="{6FAFE11F-F1C7-4239-9918-24AF2D3F037D}"/>
            </a:ext>
          </a:extLst>
        </xdr:cNvPr>
        <xdr:cNvCxnSpPr/>
      </xdr:nvCxnSpPr>
      <xdr:spPr>
        <a:xfrm flipV="1">
          <a:off x="20434300" y="7153510"/>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75" name="n_1aveValue【一般廃棄物処理施設】&#10;一人当たり有形固定資産（償却資産）額">
          <a:extLst>
            <a:ext uri="{FF2B5EF4-FFF2-40B4-BE49-F238E27FC236}">
              <a16:creationId xmlns:a16="http://schemas.microsoft.com/office/drawing/2014/main" id="{2DD0635A-3660-47DB-829C-0C2FE1B4926F}"/>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76" name="n_2aveValue【一般廃棄物処理施設】&#10;一人当たり有形固定資産（償却資産）額">
          <a:extLst>
            <a:ext uri="{FF2B5EF4-FFF2-40B4-BE49-F238E27FC236}">
              <a16:creationId xmlns:a16="http://schemas.microsoft.com/office/drawing/2014/main" id="{1944654B-364D-43DA-9B3A-7885B2CA65B5}"/>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77" name="n_3aveValue【一般廃棄物処理施設】&#10;一人当たり有形固定資産（償却資産）額">
          <a:extLst>
            <a:ext uri="{FF2B5EF4-FFF2-40B4-BE49-F238E27FC236}">
              <a16:creationId xmlns:a16="http://schemas.microsoft.com/office/drawing/2014/main" id="{C6A36209-A51D-42E1-81FB-5721A1594D13}"/>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8" name="n_4aveValue【一般廃棄物処理施設】&#10;一人当たり有形固定資産（償却資産）額">
          <a:extLst>
            <a:ext uri="{FF2B5EF4-FFF2-40B4-BE49-F238E27FC236}">
              <a16:creationId xmlns:a16="http://schemas.microsoft.com/office/drawing/2014/main" id="{501B9B61-90D0-4015-907E-2074369D61A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165987</xdr:rowOff>
    </xdr:from>
    <xdr:ext cx="469744" cy="259045"/>
    <xdr:sp macro="" textlink="">
      <xdr:nvSpPr>
        <xdr:cNvPr id="479" name="n_1mainValue【一般廃棄物処理施設】&#10;一人当たり有形固定資産（償却資産）額">
          <a:extLst>
            <a:ext uri="{FF2B5EF4-FFF2-40B4-BE49-F238E27FC236}">
              <a16:creationId xmlns:a16="http://schemas.microsoft.com/office/drawing/2014/main" id="{92FAA8A1-B064-48E3-AF3E-16B1ABA6C02B}"/>
            </a:ext>
          </a:extLst>
        </xdr:cNvPr>
        <xdr:cNvSpPr txBox="1"/>
      </xdr:nvSpPr>
      <xdr:spPr>
        <a:xfrm>
          <a:off x="21075728" y="71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166069</xdr:rowOff>
    </xdr:from>
    <xdr:ext cx="469744" cy="259045"/>
    <xdr:sp macro="" textlink="">
      <xdr:nvSpPr>
        <xdr:cNvPr id="480" name="n_2mainValue【一般廃棄物処理施設】&#10;一人当たり有形固定資産（償却資産）額">
          <a:extLst>
            <a:ext uri="{FF2B5EF4-FFF2-40B4-BE49-F238E27FC236}">
              <a16:creationId xmlns:a16="http://schemas.microsoft.com/office/drawing/2014/main" id="{DC3F2A63-5987-4D3E-A737-FD1BEA0A3E2A}"/>
            </a:ext>
          </a:extLst>
        </xdr:cNvPr>
        <xdr:cNvSpPr txBox="1"/>
      </xdr:nvSpPr>
      <xdr:spPr>
        <a:xfrm>
          <a:off x="20199428" y="71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733DA201-6193-462D-9340-54C93D7123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A06C4538-509C-4C87-92EE-DD3283B00B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8FBB5F5C-5813-444C-9078-C03CDB0503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D7B7F4B1-DFFB-4F02-95FB-343AA132C5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3037F08B-B2C6-41C7-8367-CCFEEB9155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6508A93C-9A1E-4670-A027-2273BF3CEC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6B97F574-3A76-4CE7-BF1C-9F77F635BD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236A8EE4-433B-47E8-8F63-173CE88943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1AAC176A-8DA9-4746-A30C-B1D1AE227B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AD584827-618F-47E6-B164-D5CBEA4DC2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83FE9A13-CC3A-4811-B6DF-8A18D89EE9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id="{5F30BFB5-9C6E-4711-AD0C-38CA85E46E1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a:extLst>
            <a:ext uri="{FF2B5EF4-FFF2-40B4-BE49-F238E27FC236}">
              <a16:creationId xmlns:a16="http://schemas.microsoft.com/office/drawing/2014/main" id="{FC5D4DF1-2C34-485D-8303-FE86E68A982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id="{B67355E3-9935-497D-9964-8D08191BCCD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id="{2E9B126F-0B29-4346-9F8C-3406A5B845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id="{9B12E995-6BC0-4191-B6BB-86C4D668723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id="{09E281C4-CE0C-4F3F-BA03-72CE38A46F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id="{CA506E6D-8367-421F-A22C-847F7978A43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id="{81A3CA81-A523-48AA-8485-5ED5C85B1EF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id="{B816FE5A-C709-41B9-B483-3EA2010D0F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id="{0A25BE88-FEE1-41D5-9E60-7B55BA8EEA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id="{5D7CB2F4-D75D-4057-9465-89C80383FCA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a:extLst>
            <a:ext uri="{FF2B5EF4-FFF2-40B4-BE49-F238E27FC236}">
              <a16:creationId xmlns:a16="http://schemas.microsoft.com/office/drawing/2014/main" id="{D82437D7-908B-4E80-A31E-18C4CF7EF0A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7EFB6F9B-2960-4418-9AE4-4FAC9425C2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251C3EC9-179E-4381-A53F-2CB4D573DE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06" name="直線コネクタ 505">
          <a:extLst>
            <a:ext uri="{FF2B5EF4-FFF2-40B4-BE49-F238E27FC236}">
              <a16:creationId xmlns:a16="http://schemas.microsoft.com/office/drawing/2014/main" id="{2FA86BE2-4D91-4EEF-A378-7D351D622B1E}"/>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C1AAED0B-D198-4A2E-AA9D-14F340A992C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08" name="直線コネクタ 507">
          <a:extLst>
            <a:ext uri="{FF2B5EF4-FFF2-40B4-BE49-F238E27FC236}">
              <a16:creationId xmlns:a16="http://schemas.microsoft.com/office/drawing/2014/main" id="{E8AE8DED-D6DF-404A-8610-E0071D1B4513}"/>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3D5D5048-E89D-46ED-B9BB-011DB9EFF0F5}"/>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0" name="直線コネクタ 509">
          <a:extLst>
            <a:ext uri="{FF2B5EF4-FFF2-40B4-BE49-F238E27FC236}">
              <a16:creationId xmlns:a16="http://schemas.microsoft.com/office/drawing/2014/main" id="{0A658EA5-E21E-4256-BF80-3C24E3F4E521}"/>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62283599-C053-4D45-85D4-D3C6CD332E20}"/>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2" name="フローチャート: 判断 511">
          <a:extLst>
            <a:ext uri="{FF2B5EF4-FFF2-40B4-BE49-F238E27FC236}">
              <a16:creationId xmlns:a16="http://schemas.microsoft.com/office/drawing/2014/main" id="{5CC37AA1-227A-46D7-8F34-D2DE0AA6F106}"/>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13" name="フローチャート: 判断 512">
          <a:extLst>
            <a:ext uri="{FF2B5EF4-FFF2-40B4-BE49-F238E27FC236}">
              <a16:creationId xmlns:a16="http://schemas.microsoft.com/office/drawing/2014/main" id="{84397712-0333-4DB6-8C95-D9214A6AE1B7}"/>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14" name="フローチャート: 判断 513">
          <a:extLst>
            <a:ext uri="{FF2B5EF4-FFF2-40B4-BE49-F238E27FC236}">
              <a16:creationId xmlns:a16="http://schemas.microsoft.com/office/drawing/2014/main" id="{26120EEC-3EC7-478E-BAA6-5D0CB02E4313}"/>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15" name="フローチャート: 判断 514">
          <a:extLst>
            <a:ext uri="{FF2B5EF4-FFF2-40B4-BE49-F238E27FC236}">
              <a16:creationId xmlns:a16="http://schemas.microsoft.com/office/drawing/2014/main" id="{8131B3D9-5867-4C44-A51D-9FD32F567EB9}"/>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16" name="フローチャート: 判断 515">
          <a:extLst>
            <a:ext uri="{FF2B5EF4-FFF2-40B4-BE49-F238E27FC236}">
              <a16:creationId xmlns:a16="http://schemas.microsoft.com/office/drawing/2014/main" id="{39CEDCAD-D4D8-488C-86E9-7C5C7D931FAA}"/>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5ABAA166-152E-4402-9CB7-77FC9E8E20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552EDC4C-28A8-46DE-A2D2-198943E655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4612617-9D70-4C89-ACBC-ECF2CF1B16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205F8D9-283C-4AF3-B0EA-812F8836CC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90E85F2-6188-4E9B-AB55-381D61CF4A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50437</xdr:rowOff>
    </xdr:from>
    <xdr:to>
      <xdr:col>85</xdr:col>
      <xdr:colOff>177800</xdr:colOff>
      <xdr:row>63</xdr:row>
      <xdr:rowOff>152037</xdr:rowOff>
    </xdr:to>
    <xdr:sp macro="" textlink="">
      <xdr:nvSpPr>
        <xdr:cNvPr id="522" name="楕円 521">
          <a:extLst>
            <a:ext uri="{FF2B5EF4-FFF2-40B4-BE49-F238E27FC236}">
              <a16:creationId xmlns:a16="http://schemas.microsoft.com/office/drawing/2014/main" id="{15BFBC8E-235F-4BE7-96C1-70ED74811F30}"/>
            </a:ext>
          </a:extLst>
        </xdr:cNvPr>
        <xdr:cNvSpPr/>
      </xdr:nvSpPr>
      <xdr:spPr>
        <a:xfrm>
          <a:off x="162687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136814</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B6F2C096-CEC7-462E-A033-92C2F98DB3D1}"/>
            </a:ext>
          </a:extLst>
        </xdr:cNvPr>
        <xdr:cNvSpPr txBox="1"/>
      </xdr:nvSpPr>
      <xdr:spPr>
        <a:xfrm>
          <a:off x="16357600" y="1076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24" name="楕円 523">
          <a:extLst>
            <a:ext uri="{FF2B5EF4-FFF2-40B4-BE49-F238E27FC236}">
              <a16:creationId xmlns:a16="http://schemas.microsoft.com/office/drawing/2014/main" id="{585007DE-03C5-4F2D-AB31-48C6F8D79030}"/>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101237</xdr:rowOff>
    </xdr:to>
    <xdr:cxnSp macro="">
      <xdr:nvCxnSpPr>
        <xdr:cNvPr id="525" name="直線コネクタ 524">
          <a:extLst>
            <a:ext uri="{FF2B5EF4-FFF2-40B4-BE49-F238E27FC236}">
              <a16:creationId xmlns:a16="http://schemas.microsoft.com/office/drawing/2014/main" id="{220E87AF-09E4-4527-A10C-2DBDBA50F430}"/>
            </a:ext>
          </a:extLst>
        </xdr:cNvPr>
        <xdr:cNvCxnSpPr/>
      </xdr:nvCxnSpPr>
      <xdr:spPr>
        <a:xfrm>
          <a:off x="15481300" y="1083564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87993</xdr:rowOff>
    </xdr:from>
    <xdr:to>
      <xdr:col>76</xdr:col>
      <xdr:colOff>165100</xdr:colOff>
      <xdr:row>63</xdr:row>
      <xdr:rowOff>18143</xdr:rowOff>
    </xdr:to>
    <xdr:sp macro="" textlink="">
      <xdr:nvSpPr>
        <xdr:cNvPr id="526" name="楕円 525">
          <a:extLst>
            <a:ext uri="{FF2B5EF4-FFF2-40B4-BE49-F238E27FC236}">
              <a16:creationId xmlns:a16="http://schemas.microsoft.com/office/drawing/2014/main" id="{C628CEB1-8E85-4395-A9C5-29121B03E3C0}"/>
            </a:ext>
          </a:extLst>
        </xdr:cNvPr>
        <xdr:cNvSpPr/>
      </xdr:nvSpPr>
      <xdr:spPr>
        <a:xfrm>
          <a:off x="14541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138793</xdr:rowOff>
    </xdr:from>
    <xdr:to>
      <xdr:col>81</xdr:col>
      <xdr:colOff>50800</xdr:colOff>
      <xdr:row>63</xdr:row>
      <xdr:rowOff>34290</xdr:rowOff>
    </xdr:to>
    <xdr:cxnSp macro="">
      <xdr:nvCxnSpPr>
        <xdr:cNvPr id="527" name="直線コネクタ 526">
          <a:extLst>
            <a:ext uri="{FF2B5EF4-FFF2-40B4-BE49-F238E27FC236}">
              <a16:creationId xmlns:a16="http://schemas.microsoft.com/office/drawing/2014/main" id="{8C53549C-202E-4E3E-AB21-1012101C159B}"/>
            </a:ext>
          </a:extLst>
        </xdr:cNvPr>
        <xdr:cNvCxnSpPr/>
      </xdr:nvCxnSpPr>
      <xdr:spPr>
        <a:xfrm>
          <a:off x="14592300" y="1076869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28" name="楕円 527">
          <a:extLst>
            <a:ext uri="{FF2B5EF4-FFF2-40B4-BE49-F238E27FC236}">
              <a16:creationId xmlns:a16="http://schemas.microsoft.com/office/drawing/2014/main" id="{E458B1D7-FBEC-47C0-BB7C-1CDD519C47BB}"/>
            </a:ext>
          </a:extLst>
        </xdr:cNvPr>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138793</xdr:rowOff>
    </xdr:to>
    <xdr:cxnSp macro="">
      <xdr:nvCxnSpPr>
        <xdr:cNvPr id="529" name="直線コネクタ 528">
          <a:extLst>
            <a:ext uri="{FF2B5EF4-FFF2-40B4-BE49-F238E27FC236}">
              <a16:creationId xmlns:a16="http://schemas.microsoft.com/office/drawing/2014/main" id="{E670D909-0558-4130-8894-352967C0B2E7}"/>
            </a:ext>
          </a:extLst>
        </xdr:cNvPr>
        <xdr:cNvCxnSpPr/>
      </xdr:nvCxnSpPr>
      <xdr:spPr>
        <a:xfrm>
          <a:off x="13703300" y="1070174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125549</xdr:rowOff>
    </xdr:from>
    <xdr:to>
      <xdr:col>67</xdr:col>
      <xdr:colOff>101600</xdr:colOff>
      <xdr:row>62</xdr:row>
      <xdr:rowOff>55699</xdr:rowOff>
    </xdr:to>
    <xdr:sp macro="" textlink="">
      <xdr:nvSpPr>
        <xdr:cNvPr id="530" name="楕円 529">
          <a:extLst>
            <a:ext uri="{FF2B5EF4-FFF2-40B4-BE49-F238E27FC236}">
              <a16:creationId xmlns:a16="http://schemas.microsoft.com/office/drawing/2014/main" id="{B91500E5-4200-46D0-906A-42C5E21AD3D9}"/>
            </a:ext>
          </a:extLst>
        </xdr:cNvPr>
        <xdr:cNvSpPr/>
      </xdr:nvSpPr>
      <xdr:spPr>
        <a:xfrm>
          <a:off x="1276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4899</xdr:rowOff>
    </xdr:from>
    <xdr:to>
      <xdr:col>71</xdr:col>
      <xdr:colOff>177800</xdr:colOff>
      <xdr:row>62</xdr:row>
      <xdr:rowOff>71846</xdr:rowOff>
    </xdr:to>
    <xdr:cxnSp macro="">
      <xdr:nvCxnSpPr>
        <xdr:cNvPr id="531" name="直線コネクタ 530">
          <a:extLst>
            <a:ext uri="{FF2B5EF4-FFF2-40B4-BE49-F238E27FC236}">
              <a16:creationId xmlns:a16="http://schemas.microsoft.com/office/drawing/2014/main" id="{200D6F9F-9706-4BE8-9580-0466B01B335E}"/>
            </a:ext>
          </a:extLst>
        </xdr:cNvPr>
        <xdr:cNvCxnSpPr/>
      </xdr:nvCxnSpPr>
      <xdr:spPr>
        <a:xfrm>
          <a:off x="12814300" y="1063479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B6036049-3BA5-4A34-B220-5B3619D411F1}"/>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D2149358-C874-4393-8ABE-58071125EE12}"/>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15A69E01-64F9-429B-8B17-7A6ED1C4653F}"/>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B2B1599C-5F63-4D70-9D8F-E763A259C9A3}"/>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36222749-B055-4749-80EA-DB83E9DBC7F4}"/>
            </a:ext>
          </a:extLst>
        </xdr:cNvPr>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9270</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E6D6AAB9-5520-4A50-B2FE-5F84E01F9C4B}"/>
            </a:ext>
          </a:extLst>
        </xdr:cNvPr>
        <xdr:cNvSpPr txBox="1"/>
      </xdr:nvSpPr>
      <xdr:spPr>
        <a:xfrm>
          <a:off x="14389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3C421D8F-5E01-4482-AD3E-032081525B45}"/>
            </a:ext>
          </a:extLst>
        </xdr:cNvPr>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46826</xdr:rowOff>
    </xdr:from>
    <xdr:ext cx="405111" cy="259045"/>
    <xdr:sp macro="" textlink="">
      <xdr:nvSpPr>
        <xdr:cNvPr id="539" name="n_4mainValue【保健センター・保健所】&#10;有形固定資産減価償却率">
          <a:extLst>
            <a:ext uri="{FF2B5EF4-FFF2-40B4-BE49-F238E27FC236}">
              <a16:creationId xmlns:a16="http://schemas.microsoft.com/office/drawing/2014/main" id="{2F66FDD1-09BB-4C08-9BF2-64392630B1E8}"/>
            </a:ext>
          </a:extLst>
        </xdr:cNvPr>
        <xdr:cNvSpPr txBox="1"/>
      </xdr:nvSpPr>
      <xdr:spPr>
        <a:xfrm>
          <a:off x="12611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5B5B1A5F-2D6D-4366-B9F2-D60D7383E2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6B5FD0C3-C72D-4836-957F-5DE2CADEF2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915C2FC1-A10E-4DEC-ACF9-B9D08C79F9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520294BA-17E0-4F40-BB00-6FA7FAE9C1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C86FCDDD-7749-4C44-A7A5-B41A591DBA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713FA473-091C-492B-8483-0B3FC27FBC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148ABB41-BF3C-4C55-B128-0CBEDB6DDA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94794A2A-4DA5-420C-9DC8-D19F9BDF6E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98F4061C-F5CF-4299-A365-722C48A432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8295A5FF-A86E-4EC2-8764-CD68D0465E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C6639C9D-0D0E-4C14-B302-69CE574A4A1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68CD2295-350C-48CF-B96E-9D4D17215D2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FC356AF8-7610-4C06-BC58-289704EAA0F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60408F0B-0B52-4FB2-A32B-267CEDAC5CB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A36EA279-DD2B-4F4F-B7D5-F045028AFE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8A024396-3CC5-4A88-95AD-97A8DD98C7D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4C77346B-406A-49E8-B758-8B5F06DB3BB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12E9AD27-E9E5-4FD3-833F-A8FA2BB697E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C0855EBD-22DE-4822-BA67-3AD2BBA0CA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352CC94-A0AD-4A15-9E17-C3CF5616DD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a:extLst>
            <a:ext uri="{FF2B5EF4-FFF2-40B4-BE49-F238E27FC236}">
              <a16:creationId xmlns:a16="http://schemas.microsoft.com/office/drawing/2014/main" id="{F8E44446-9387-46D9-A92D-166176F2F8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61" name="直線コネクタ 560">
          <a:extLst>
            <a:ext uri="{FF2B5EF4-FFF2-40B4-BE49-F238E27FC236}">
              <a16:creationId xmlns:a16="http://schemas.microsoft.com/office/drawing/2014/main" id="{237BB330-23F2-480B-84E6-192F12947AA1}"/>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62" name="【保健センター・保健所】&#10;一人当たり面積最小値テキスト">
          <a:extLst>
            <a:ext uri="{FF2B5EF4-FFF2-40B4-BE49-F238E27FC236}">
              <a16:creationId xmlns:a16="http://schemas.microsoft.com/office/drawing/2014/main" id="{BAFD80C9-5D83-4EFD-9DA6-4FF783778846}"/>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3" name="直線コネクタ 562">
          <a:extLst>
            <a:ext uri="{FF2B5EF4-FFF2-40B4-BE49-F238E27FC236}">
              <a16:creationId xmlns:a16="http://schemas.microsoft.com/office/drawing/2014/main" id="{19A79C9E-EC7B-454C-8C37-C7F87A1293FB}"/>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4" name="【保健センター・保健所】&#10;一人当たり面積最大値テキスト">
          <a:extLst>
            <a:ext uri="{FF2B5EF4-FFF2-40B4-BE49-F238E27FC236}">
              <a16:creationId xmlns:a16="http://schemas.microsoft.com/office/drawing/2014/main" id="{223AD338-E43C-4DEC-9DCE-52E7F38E4737}"/>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5" name="直線コネクタ 564">
          <a:extLst>
            <a:ext uri="{FF2B5EF4-FFF2-40B4-BE49-F238E27FC236}">
              <a16:creationId xmlns:a16="http://schemas.microsoft.com/office/drawing/2014/main" id="{529C2930-F1C7-486C-B465-AA24E88FB7E1}"/>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66" name="【保健センター・保健所】&#10;一人当たり面積平均値テキスト">
          <a:extLst>
            <a:ext uri="{FF2B5EF4-FFF2-40B4-BE49-F238E27FC236}">
              <a16:creationId xmlns:a16="http://schemas.microsoft.com/office/drawing/2014/main" id="{0D17EDA5-E3EC-43AE-BD59-69A2E2285DE5}"/>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67" name="フローチャート: 判断 566">
          <a:extLst>
            <a:ext uri="{FF2B5EF4-FFF2-40B4-BE49-F238E27FC236}">
              <a16:creationId xmlns:a16="http://schemas.microsoft.com/office/drawing/2014/main" id="{9B54395C-4DFB-45D9-8A1D-DF35A5C228D5}"/>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68" name="フローチャート: 判断 567">
          <a:extLst>
            <a:ext uri="{FF2B5EF4-FFF2-40B4-BE49-F238E27FC236}">
              <a16:creationId xmlns:a16="http://schemas.microsoft.com/office/drawing/2014/main" id="{27CF578B-CFDD-4B88-B668-41CEAE347C64}"/>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69" name="フローチャート: 判断 568">
          <a:extLst>
            <a:ext uri="{FF2B5EF4-FFF2-40B4-BE49-F238E27FC236}">
              <a16:creationId xmlns:a16="http://schemas.microsoft.com/office/drawing/2014/main" id="{AA87361C-F1D0-45D0-B975-B0640F30D5B3}"/>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70" name="フローチャート: 判断 569">
          <a:extLst>
            <a:ext uri="{FF2B5EF4-FFF2-40B4-BE49-F238E27FC236}">
              <a16:creationId xmlns:a16="http://schemas.microsoft.com/office/drawing/2014/main" id="{884A9395-8862-48EA-BEC8-461A00DA13E6}"/>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71" name="フローチャート: 判断 570">
          <a:extLst>
            <a:ext uri="{FF2B5EF4-FFF2-40B4-BE49-F238E27FC236}">
              <a16:creationId xmlns:a16="http://schemas.microsoft.com/office/drawing/2014/main" id="{57D77EBF-DCAC-47F7-A856-38DD42457E06}"/>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9324F6B6-9CBE-4AD1-B17B-2FE749D022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9BC953B-6E2C-4E30-960B-A3BD679F5E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38955937-5A0E-46B3-97B3-E0C19FA931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0B40191-FE47-466E-8F5E-46BCBFB4CE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C57B98F-C51A-4220-BE9B-8DA2D84F53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62585</xdr:rowOff>
    </xdr:from>
    <xdr:to>
      <xdr:col>116</xdr:col>
      <xdr:colOff>114300</xdr:colOff>
      <xdr:row>63</xdr:row>
      <xdr:rowOff>164185</xdr:rowOff>
    </xdr:to>
    <xdr:sp macro="" textlink="">
      <xdr:nvSpPr>
        <xdr:cNvPr id="577" name="楕円 576">
          <a:extLst>
            <a:ext uri="{FF2B5EF4-FFF2-40B4-BE49-F238E27FC236}">
              <a16:creationId xmlns:a16="http://schemas.microsoft.com/office/drawing/2014/main" id="{E933261D-5DE5-40C7-9793-01B509BCD4CC}"/>
            </a:ext>
          </a:extLst>
        </xdr:cNvPr>
        <xdr:cNvSpPr/>
      </xdr:nvSpPr>
      <xdr:spPr>
        <a:xfrm>
          <a:off x="221107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148962</xdr:rowOff>
    </xdr:from>
    <xdr:ext cx="469744" cy="259045"/>
    <xdr:sp macro="" textlink="">
      <xdr:nvSpPr>
        <xdr:cNvPr id="578" name="【保健センター・保健所】&#10;一人当たり面積該当値テキスト">
          <a:extLst>
            <a:ext uri="{FF2B5EF4-FFF2-40B4-BE49-F238E27FC236}">
              <a16:creationId xmlns:a16="http://schemas.microsoft.com/office/drawing/2014/main" id="{1F6D94FD-E100-48D4-9A99-E60F6D5C6AB2}"/>
            </a:ext>
          </a:extLst>
        </xdr:cNvPr>
        <xdr:cNvSpPr txBox="1"/>
      </xdr:nvSpPr>
      <xdr:spPr>
        <a:xfrm>
          <a:off x="22199600" y="1077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63043</xdr:rowOff>
    </xdr:from>
    <xdr:to>
      <xdr:col>112</xdr:col>
      <xdr:colOff>38100</xdr:colOff>
      <xdr:row>63</xdr:row>
      <xdr:rowOff>164643</xdr:rowOff>
    </xdr:to>
    <xdr:sp macro="" textlink="">
      <xdr:nvSpPr>
        <xdr:cNvPr id="579" name="楕円 578">
          <a:extLst>
            <a:ext uri="{FF2B5EF4-FFF2-40B4-BE49-F238E27FC236}">
              <a16:creationId xmlns:a16="http://schemas.microsoft.com/office/drawing/2014/main" id="{A60FA7E7-350F-47E5-A36C-09019975505C}"/>
            </a:ext>
          </a:extLst>
        </xdr:cNvPr>
        <xdr:cNvSpPr/>
      </xdr:nvSpPr>
      <xdr:spPr>
        <a:xfrm>
          <a:off x="21272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113385</xdr:rowOff>
    </xdr:from>
    <xdr:to>
      <xdr:col>116</xdr:col>
      <xdr:colOff>63500</xdr:colOff>
      <xdr:row>63</xdr:row>
      <xdr:rowOff>113843</xdr:rowOff>
    </xdr:to>
    <xdr:cxnSp macro="">
      <xdr:nvCxnSpPr>
        <xdr:cNvPr id="580" name="直線コネクタ 579">
          <a:extLst>
            <a:ext uri="{FF2B5EF4-FFF2-40B4-BE49-F238E27FC236}">
              <a16:creationId xmlns:a16="http://schemas.microsoft.com/office/drawing/2014/main" id="{420DEDE6-880D-4E32-9164-5A939A5E8528}"/>
            </a:ext>
          </a:extLst>
        </xdr:cNvPr>
        <xdr:cNvCxnSpPr/>
      </xdr:nvCxnSpPr>
      <xdr:spPr>
        <a:xfrm flipV="1">
          <a:off x="21323300" y="1091473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63957</xdr:rowOff>
    </xdr:from>
    <xdr:to>
      <xdr:col>107</xdr:col>
      <xdr:colOff>101600</xdr:colOff>
      <xdr:row>63</xdr:row>
      <xdr:rowOff>165557</xdr:rowOff>
    </xdr:to>
    <xdr:sp macro="" textlink="">
      <xdr:nvSpPr>
        <xdr:cNvPr id="581" name="楕円 580">
          <a:extLst>
            <a:ext uri="{FF2B5EF4-FFF2-40B4-BE49-F238E27FC236}">
              <a16:creationId xmlns:a16="http://schemas.microsoft.com/office/drawing/2014/main" id="{5BAC6E52-894B-4B2C-A438-715FABD41E08}"/>
            </a:ext>
          </a:extLst>
        </xdr:cNvPr>
        <xdr:cNvSpPr/>
      </xdr:nvSpPr>
      <xdr:spPr>
        <a:xfrm>
          <a:off x="20383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113843</xdr:rowOff>
    </xdr:from>
    <xdr:to>
      <xdr:col>111</xdr:col>
      <xdr:colOff>177800</xdr:colOff>
      <xdr:row>63</xdr:row>
      <xdr:rowOff>114757</xdr:rowOff>
    </xdr:to>
    <xdr:cxnSp macro="">
      <xdr:nvCxnSpPr>
        <xdr:cNvPr id="582" name="直線コネクタ 581">
          <a:extLst>
            <a:ext uri="{FF2B5EF4-FFF2-40B4-BE49-F238E27FC236}">
              <a16:creationId xmlns:a16="http://schemas.microsoft.com/office/drawing/2014/main" id="{711DCEA1-5F12-41C7-B55E-4C63C70F3FA4}"/>
            </a:ext>
          </a:extLst>
        </xdr:cNvPr>
        <xdr:cNvCxnSpPr/>
      </xdr:nvCxnSpPr>
      <xdr:spPr>
        <a:xfrm flipV="1">
          <a:off x="20434300" y="109151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64871</xdr:rowOff>
    </xdr:from>
    <xdr:to>
      <xdr:col>102</xdr:col>
      <xdr:colOff>165100</xdr:colOff>
      <xdr:row>63</xdr:row>
      <xdr:rowOff>166471</xdr:rowOff>
    </xdr:to>
    <xdr:sp macro="" textlink="">
      <xdr:nvSpPr>
        <xdr:cNvPr id="583" name="楕円 582">
          <a:extLst>
            <a:ext uri="{FF2B5EF4-FFF2-40B4-BE49-F238E27FC236}">
              <a16:creationId xmlns:a16="http://schemas.microsoft.com/office/drawing/2014/main" id="{7CD027C3-EEC9-48A8-A0EC-CDD4C95698A1}"/>
            </a:ext>
          </a:extLst>
        </xdr:cNvPr>
        <xdr:cNvSpPr/>
      </xdr:nvSpPr>
      <xdr:spPr>
        <a:xfrm>
          <a:off x="19494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114757</xdr:rowOff>
    </xdr:from>
    <xdr:to>
      <xdr:col>107</xdr:col>
      <xdr:colOff>50800</xdr:colOff>
      <xdr:row>63</xdr:row>
      <xdr:rowOff>115671</xdr:rowOff>
    </xdr:to>
    <xdr:cxnSp macro="">
      <xdr:nvCxnSpPr>
        <xdr:cNvPr id="584" name="直線コネクタ 583">
          <a:extLst>
            <a:ext uri="{FF2B5EF4-FFF2-40B4-BE49-F238E27FC236}">
              <a16:creationId xmlns:a16="http://schemas.microsoft.com/office/drawing/2014/main" id="{B0ABED47-A319-4C84-8385-697D9423F505}"/>
            </a:ext>
          </a:extLst>
        </xdr:cNvPr>
        <xdr:cNvCxnSpPr/>
      </xdr:nvCxnSpPr>
      <xdr:spPr>
        <a:xfrm flipV="1">
          <a:off x="19545300" y="109161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65329</xdr:rowOff>
    </xdr:from>
    <xdr:to>
      <xdr:col>98</xdr:col>
      <xdr:colOff>38100</xdr:colOff>
      <xdr:row>63</xdr:row>
      <xdr:rowOff>166929</xdr:rowOff>
    </xdr:to>
    <xdr:sp macro="" textlink="">
      <xdr:nvSpPr>
        <xdr:cNvPr id="585" name="楕円 584">
          <a:extLst>
            <a:ext uri="{FF2B5EF4-FFF2-40B4-BE49-F238E27FC236}">
              <a16:creationId xmlns:a16="http://schemas.microsoft.com/office/drawing/2014/main" id="{46591489-2CEE-40DF-A124-8E901E260DE5}"/>
            </a:ext>
          </a:extLst>
        </xdr:cNvPr>
        <xdr:cNvSpPr/>
      </xdr:nvSpPr>
      <xdr:spPr>
        <a:xfrm>
          <a:off x="18605500" y="10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115671</xdr:rowOff>
    </xdr:from>
    <xdr:to>
      <xdr:col>102</xdr:col>
      <xdr:colOff>114300</xdr:colOff>
      <xdr:row>63</xdr:row>
      <xdr:rowOff>116129</xdr:rowOff>
    </xdr:to>
    <xdr:cxnSp macro="">
      <xdr:nvCxnSpPr>
        <xdr:cNvPr id="586" name="直線コネクタ 585">
          <a:extLst>
            <a:ext uri="{FF2B5EF4-FFF2-40B4-BE49-F238E27FC236}">
              <a16:creationId xmlns:a16="http://schemas.microsoft.com/office/drawing/2014/main" id="{BEE0AE7B-F847-4080-805E-DD3FA7EA81FC}"/>
            </a:ext>
          </a:extLst>
        </xdr:cNvPr>
        <xdr:cNvCxnSpPr/>
      </xdr:nvCxnSpPr>
      <xdr:spPr>
        <a:xfrm flipV="1">
          <a:off x="18656300" y="10917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87" name="n_1aveValue【保健センター・保健所】&#10;一人当たり面積">
          <a:extLst>
            <a:ext uri="{FF2B5EF4-FFF2-40B4-BE49-F238E27FC236}">
              <a16:creationId xmlns:a16="http://schemas.microsoft.com/office/drawing/2014/main" id="{C957CEB8-6A50-48BF-82BB-A599C6196166}"/>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88" name="n_2aveValue【保健センター・保健所】&#10;一人当たり面積">
          <a:extLst>
            <a:ext uri="{FF2B5EF4-FFF2-40B4-BE49-F238E27FC236}">
              <a16:creationId xmlns:a16="http://schemas.microsoft.com/office/drawing/2014/main" id="{387D4982-B56F-4DF6-8237-39D97C82666F}"/>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89" name="n_3aveValue【保健センター・保健所】&#10;一人当たり面積">
          <a:extLst>
            <a:ext uri="{FF2B5EF4-FFF2-40B4-BE49-F238E27FC236}">
              <a16:creationId xmlns:a16="http://schemas.microsoft.com/office/drawing/2014/main" id="{C6A83BDF-9D71-4563-A31C-A89AC7A85768}"/>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90" name="n_4aveValue【保健センター・保健所】&#10;一人当たり面積">
          <a:extLst>
            <a:ext uri="{FF2B5EF4-FFF2-40B4-BE49-F238E27FC236}">
              <a16:creationId xmlns:a16="http://schemas.microsoft.com/office/drawing/2014/main" id="{18DB91E7-5CE7-4FD0-B99E-96DC1FA62114}"/>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155770</xdr:rowOff>
    </xdr:from>
    <xdr:ext cx="469744" cy="259045"/>
    <xdr:sp macro="" textlink="">
      <xdr:nvSpPr>
        <xdr:cNvPr id="591" name="n_1mainValue【保健センター・保健所】&#10;一人当たり面積">
          <a:extLst>
            <a:ext uri="{FF2B5EF4-FFF2-40B4-BE49-F238E27FC236}">
              <a16:creationId xmlns:a16="http://schemas.microsoft.com/office/drawing/2014/main" id="{292B303A-9D20-4FC5-A547-D7CF3993DF34}"/>
            </a:ext>
          </a:extLst>
        </xdr:cNvPr>
        <xdr:cNvSpPr txBox="1"/>
      </xdr:nvSpPr>
      <xdr:spPr>
        <a:xfrm>
          <a:off x="210757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156684</xdr:rowOff>
    </xdr:from>
    <xdr:ext cx="469744" cy="259045"/>
    <xdr:sp macro="" textlink="">
      <xdr:nvSpPr>
        <xdr:cNvPr id="592" name="n_2mainValue【保健センター・保健所】&#10;一人当たり面積">
          <a:extLst>
            <a:ext uri="{FF2B5EF4-FFF2-40B4-BE49-F238E27FC236}">
              <a16:creationId xmlns:a16="http://schemas.microsoft.com/office/drawing/2014/main" id="{38CBE468-C36F-4DD1-B2EC-08E20938502F}"/>
            </a:ext>
          </a:extLst>
        </xdr:cNvPr>
        <xdr:cNvSpPr txBox="1"/>
      </xdr:nvSpPr>
      <xdr:spPr>
        <a:xfrm>
          <a:off x="20199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157598</xdr:rowOff>
    </xdr:from>
    <xdr:ext cx="469744" cy="259045"/>
    <xdr:sp macro="" textlink="">
      <xdr:nvSpPr>
        <xdr:cNvPr id="593" name="n_3mainValue【保健センター・保健所】&#10;一人当たり面積">
          <a:extLst>
            <a:ext uri="{FF2B5EF4-FFF2-40B4-BE49-F238E27FC236}">
              <a16:creationId xmlns:a16="http://schemas.microsoft.com/office/drawing/2014/main" id="{3550A72A-A1DF-4729-A4B6-EAF2534A40C5}"/>
            </a:ext>
          </a:extLst>
        </xdr:cNvPr>
        <xdr:cNvSpPr txBox="1"/>
      </xdr:nvSpPr>
      <xdr:spPr>
        <a:xfrm>
          <a:off x="19310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158056</xdr:rowOff>
    </xdr:from>
    <xdr:ext cx="469744" cy="259045"/>
    <xdr:sp macro="" textlink="">
      <xdr:nvSpPr>
        <xdr:cNvPr id="594" name="n_4mainValue【保健センター・保健所】&#10;一人当たり面積">
          <a:extLst>
            <a:ext uri="{FF2B5EF4-FFF2-40B4-BE49-F238E27FC236}">
              <a16:creationId xmlns:a16="http://schemas.microsoft.com/office/drawing/2014/main" id="{A0D72653-72BB-4819-86B5-EB29B673E188}"/>
            </a:ext>
          </a:extLst>
        </xdr:cNvPr>
        <xdr:cNvSpPr txBox="1"/>
      </xdr:nvSpPr>
      <xdr:spPr>
        <a:xfrm>
          <a:off x="18421427" y="10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108FDFD-4373-4C9C-8863-7D20254F65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D9D5C858-B1F5-413F-B003-DBF3EC3251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B634E331-84C6-4861-B5D3-6E31C7B3A2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B725D2E8-5B26-443A-B9C0-34D09097F7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6477E1B7-1632-460E-B0B9-2F690B7864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7102832A-B26F-44F1-9173-3F8C5B36C5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E81B68BC-ED7E-4331-9CD3-B9EB258BC0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5AFE7471-4E3C-4EE2-A095-8934565383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3197D012-3C48-4895-87DF-7EBC8DB0B4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EC8E4792-39C9-45EF-B239-EC3E5E6EC6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A067793E-CA8B-4F23-905E-B6DE0516D1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76FD84D8-1B01-4A8A-BC9A-207D8B0928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0CD7F6F9-222B-4BDA-8C1C-F47FC4AB962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CAD32AA2-1043-41AF-9E96-1AF9B14381A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6FC6E5DA-5ADB-4FD7-ACB9-CDC74EFD09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9D04C165-8F26-438D-B167-3911E700EF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D9C5E0EC-DBCA-412C-96A7-6DAF6C98479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D4D830E3-E0C5-405C-9E28-43F9874DF7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C895025E-289D-48B5-B51A-3825C84AF53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AB5DE169-E5DC-42BE-AAF3-C500B76DEB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F575B00C-49D6-42D1-8D6E-7EA0DE5DA04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004D9FAE-C439-47B4-88A1-BB9D5E79E24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394CC5AB-6347-42EC-8003-AF8E7DE71DE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B4FA0331-86F0-427B-A2D1-210F67DD89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a:extLst>
            <a:ext uri="{FF2B5EF4-FFF2-40B4-BE49-F238E27FC236}">
              <a16:creationId xmlns:a16="http://schemas.microsoft.com/office/drawing/2014/main" id="{C92F23C0-2CB0-49BA-BFBD-E5EBEE13C4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DE6F3D91-06CA-4557-B067-150AE88C9CBB}"/>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消防施設】&#10;有形固定資産減価償却率最小値テキスト">
          <a:extLst>
            <a:ext uri="{FF2B5EF4-FFF2-40B4-BE49-F238E27FC236}">
              <a16:creationId xmlns:a16="http://schemas.microsoft.com/office/drawing/2014/main" id="{647CC2C9-9E3A-4952-911A-FA8284A6ED3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80996BCB-F0B0-47C6-BB1C-3BF67777538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23" name="【消防施設】&#10;有形固定資産減価償却率最大値テキスト">
          <a:extLst>
            <a:ext uri="{FF2B5EF4-FFF2-40B4-BE49-F238E27FC236}">
              <a16:creationId xmlns:a16="http://schemas.microsoft.com/office/drawing/2014/main" id="{BB44102D-1195-4EB7-80B8-E61AF4D3C36F}"/>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24" name="直線コネクタ 623">
          <a:extLst>
            <a:ext uri="{FF2B5EF4-FFF2-40B4-BE49-F238E27FC236}">
              <a16:creationId xmlns:a16="http://schemas.microsoft.com/office/drawing/2014/main" id="{D2ECD5B8-DA5A-41C1-8ACB-06F05FCEA143}"/>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625" name="【消防施設】&#10;有形固定資産減価償却率平均値テキスト">
          <a:extLst>
            <a:ext uri="{FF2B5EF4-FFF2-40B4-BE49-F238E27FC236}">
              <a16:creationId xmlns:a16="http://schemas.microsoft.com/office/drawing/2014/main" id="{F95F19E5-D773-4EC4-961F-B20E837FABAD}"/>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6" name="フローチャート: 判断 625">
          <a:extLst>
            <a:ext uri="{FF2B5EF4-FFF2-40B4-BE49-F238E27FC236}">
              <a16:creationId xmlns:a16="http://schemas.microsoft.com/office/drawing/2014/main" id="{AFBD4124-04DF-452D-A9ED-D801C214D6D5}"/>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7" name="フローチャート: 判断 626">
          <a:extLst>
            <a:ext uri="{FF2B5EF4-FFF2-40B4-BE49-F238E27FC236}">
              <a16:creationId xmlns:a16="http://schemas.microsoft.com/office/drawing/2014/main" id="{11F7C073-B2BD-449F-9478-2331E38EDEE5}"/>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8" name="フローチャート: 判断 627">
          <a:extLst>
            <a:ext uri="{FF2B5EF4-FFF2-40B4-BE49-F238E27FC236}">
              <a16:creationId xmlns:a16="http://schemas.microsoft.com/office/drawing/2014/main" id="{51DD24E7-3A29-4043-863A-24229A38526F}"/>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9" name="フローチャート: 判断 628">
          <a:extLst>
            <a:ext uri="{FF2B5EF4-FFF2-40B4-BE49-F238E27FC236}">
              <a16:creationId xmlns:a16="http://schemas.microsoft.com/office/drawing/2014/main" id="{92EC4624-24FB-4276-B021-0EE683EDA8EA}"/>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30" name="フローチャート: 判断 629">
          <a:extLst>
            <a:ext uri="{FF2B5EF4-FFF2-40B4-BE49-F238E27FC236}">
              <a16:creationId xmlns:a16="http://schemas.microsoft.com/office/drawing/2014/main" id="{D3CD482E-D9E1-4208-A850-095043163827}"/>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0584D9F-3800-482A-BD87-F6462AA6E7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6415791-81A7-42F3-9349-0281FD12F2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8FE74BF-4EBB-4C70-BD61-12586A6112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C5D4528D-66A7-4E3E-9010-FB0136B9FC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8A0CC955-13BF-45AA-BD75-FD6E2C739B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636" name="楕円 635">
          <a:extLst>
            <a:ext uri="{FF2B5EF4-FFF2-40B4-BE49-F238E27FC236}">
              <a16:creationId xmlns:a16="http://schemas.microsoft.com/office/drawing/2014/main" id="{3FE40D03-4A06-4654-A08E-46ADC79CABF7}"/>
            </a:ext>
          </a:extLst>
        </xdr:cNvPr>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71E907D5-642C-4C30-A3EA-0648F6AB956D}"/>
            </a:ext>
          </a:extLst>
        </xdr:cNvPr>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638" name="楕円 637">
          <a:extLst>
            <a:ext uri="{FF2B5EF4-FFF2-40B4-BE49-F238E27FC236}">
              <a16:creationId xmlns:a16="http://schemas.microsoft.com/office/drawing/2014/main" id="{46B6524A-A3F0-4D4A-A778-06DA691B97EE}"/>
            </a:ext>
          </a:extLst>
        </xdr:cNvPr>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111579</xdr:rowOff>
    </xdr:to>
    <xdr:cxnSp macro="">
      <xdr:nvCxnSpPr>
        <xdr:cNvPr id="639" name="直線コネクタ 638">
          <a:extLst>
            <a:ext uri="{FF2B5EF4-FFF2-40B4-BE49-F238E27FC236}">
              <a16:creationId xmlns:a16="http://schemas.microsoft.com/office/drawing/2014/main" id="{59A0DF54-F7D1-445A-BB2A-C6BBB72DC300}"/>
            </a:ext>
          </a:extLst>
        </xdr:cNvPr>
        <xdr:cNvCxnSpPr/>
      </xdr:nvCxnSpPr>
      <xdr:spPr>
        <a:xfrm>
          <a:off x="15481300" y="1428804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40" name="楕円 639">
          <a:extLst>
            <a:ext uri="{FF2B5EF4-FFF2-40B4-BE49-F238E27FC236}">
              <a16:creationId xmlns:a16="http://schemas.microsoft.com/office/drawing/2014/main" id="{A8224E6B-8862-49E3-9E5E-8DE524D626D4}"/>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57694</xdr:rowOff>
    </xdr:to>
    <xdr:cxnSp macro="">
      <xdr:nvCxnSpPr>
        <xdr:cNvPr id="641" name="直線コネクタ 640">
          <a:extLst>
            <a:ext uri="{FF2B5EF4-FFF2-40B4-BE49-F238E27FC236}">
              <a16:creationId xmlns:a16="http://schemas.microsoft.com/office/drawing/2014/main" id="{37B805D3-74AE-4172-87C7-DCC68C890041}"/>
            </a:ext>
          </a:extLst>
        </xdr:cNvPr>
        <xdr:cNvCxnSpPr/>
      </xdr:nvCxnSpPr>
      <xdr:spPr>
        <a:xfrm>
          <a:off x="14592300" y="1423416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49349</xdr:rowOff>
    </xdr:from>
    <xdr:to>
      <xdr:col>72</xdr:col>
      <xdr:colOff>38100</xdr:colOff>
      <xdr:row>86</xdr:row>
      <xdr:rowOff>150949</xdr:rowOff>
    </xdr:to>
    <xdr:sp macro="" textlink="">
      <xdr:nvSpPr>
        <xdr:cNvPr id="642" name="楕円 641">
          <a:extLst>
            <a:ext uri="{FF2B5EF4-FFF2-40B4-BE49-F238E27FC236}">
              <a16:creationId xmlns:a16="http://schemas.microsoft.com/office/drawing/2014/main" id="{93ABC104-AB43-47B6-BC74-BBF1E2285ECA}"/>
            </a:ext>
          </a:extLst>
        </xdr:cNvPr>
        <xdr:cNvSpPr/>
      </xdr:nvSpPr>
      <xdr:spPr>
        <a:xfrm>
          <a:off x="13652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86</xdr:row>
      <xdr:rowOff>100149</xdr:rowOff>
    </xdr:to>
    <xdr:cxnSp macro="">
      <xdr:nvCxnSpPr>
        <xdr:cNvPr id="643" name="直線コネクタ 642">
          <a:extLst>
            <a:ext uri="{FF2B5EF4-FFF2-40B4-BE49-F238E27FC236}">
              <a16:creationId xmlns:a16="http://schemas.microsoft.com/office/drawing/2014/main" id="{F3F11AA1-300E-4819-98A8-1C3076A62592}"/>
            </a:ext>
          </a:extLst>
        </xdr:cNvPr>
        <xdr:cNvCxnSpPr/>
      </xdr:nvCxnSpPr>
      <xdr:spPr>
        <a:xfrm flipV="1">
          <a:off x="13703300" y="14234161"/>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24856</xdr:rowOff>
    </xdr:from>
    <xdr:to>
      <xdr:col>67</xdr:col>
      <xdr:colOff>101600</xdr:colOff>
      <xdr:row>86</xdr:row>
      <xdr:rowOff>126456</xdr:rowOff>
    </xdr:to>
    <xdr:sp macro="" textlink="">
      <xdr:nvSpPr>
        <xdr:cNvPr id="644" name="楕円 643">
          <a:extLst>
            <a:ext uri="{FF2B5EF4-FFF2-40B4-BE49-F238E27FC236}">
              <a16:creationId xmlns:a16="http://schemas.microsoft.com/office/drawing/2014/main" id="{77DE6EF7-FB37-4957-82AA-7BAF58F2E398}"/>
            </a:ext>
          </a:extLst>
        </xdr:cNvPr>
        <xdr:cNvSpPr/>
      </xdr:nvSpPr>
      <xdr:spPr>
        <a:xfrm>
          <a:off x="12763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75656</xdr:rowOff>
    </xdr:from>
    <xdr:to>
      <xdr:col>71</xdr:col>
      <xdr:colOff>177800</xdr:colOff>
      <xdr:row>86</xdr:row>
      <xdr:rowOff>100149</xdr:rowOff>
    </xdr:to>
    <xdr:cxnSp macro="">
      <xdr:nvCxnSpPr>
        <xdr:cNvPr id="645" name="直線コネクタ 644">
          <a:extLst>
            <a:ext uri="{FF2B5EF4-FFF2-40B4-BE49-F238E27FC236}">
              <a16:creationId xmlns:a16="http://schemas.microsoft.com/office/drawing/2014/main" id="{B29BBAC6-6793-44FF-80DE-10EC0975145E}"/>
            </a:ext>
          </a:extLst>
        </xdr:cNvPr>
        <xdr:cNvCxnSpPr/>
      </xdr:nvCxnSpPr>
      <xdr:spPr>
        <a:xfrm>
          <a:off x="12814300" y="148203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46" name="n_1aveValue【消防施設】&#10;有形固定資産減価償却率">
          <a:extLst>
            <a:ext uri="{FF2B5EF4-FFF2-40B4-BE49-F238E27FC236}">
              <a16:creationId xmlns:a16="http://schemas.microsoft.com/office/drawing/2014/main" id="{707FF8B7-97D8-45A6-A0C5-9ED087442F76}"/>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47" name="n_2aveValue【消防施設】&#10;有形固定資産減価償却率">
          <a:extLst>
            <a:ext uri="{FF2B5EF4-FFF2-40B4-BE49-F238E27FC236}">
              <a16:creationId xmlns:a16="http://schemas.microsoft.com/office/drawing/2014/main" id="{153D5B12-B0AF-4520-942C-D9C6EA254B4D}"/>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48" name="n_3aveValue【消防施設】&#10;有形固定資産減価償却率">
          <a:extLst>
            <a:ext uri="{FF2B5EF4-FFF2-40B4-BE49-F238E27FC236}">
              <a16:creationId xmlns:a16="http://schemas.microsoft.com/office/drawing/2014/main" id="{1519DCD7-AB72-47A6-8DCB-93D8BE94F872}"/>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49" name="n_4aveValue【消防施設】&#10;有形固定資産減価償却率">
          <a:extLst>
            <a:ext uri="{FF2B5EF4-FFF2-40B4-BE49-F238E27FC236}">
              <a16:creationId xmlns:a16="http://schemas.microsoft.com/office/drawing/2014/main" id="{CF803831-6951-4BA3-BEF7-75F6C0326488}"/>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650" name="n_1mainValue【消防施設】&#10;有形固定資産減価償却率">
          <a:extLst>
            <a:ext uri="{FF2B5EF4-FFF2-40B4-BE49-F238E27FC236}">
              <a16:creationId xmlns:a16="http://schemas.microsoft.com/office/drawing/2014/main" id="{5C237675-7A89-4118-858D-F338C972C196}"/>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51" name="n_2mainValue【消防施設】&#10;有形固定資産減価償却率">
          <a:extLst>
            <a:ext uri="{FF2B5EF4-FFF2-40B4-BE49-F238E27FC236}">
              <a16:creationId xmlns:a16="http://schemas.microsoft.com/office/drawing/2014/main" id="{AC9EC435-C849-480E-9299-5B325AEE224B}"/>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142076</xdr:rowOff>
    </xdr:from>
    <xdr:ext cx="405111" cy="259045"/>
    <xdr:sp macro="" textlink="">
      <xdr:nvSpPr>
        <xdr:cNvPr id="652" name="n_3mainValue【消防施設】&#10;有形固定資産減価償却率">
          <a:extLst>
            <a:ext uri="{FF2B5EF4-FFF2-40B4-BE49-F238E27FC236}">
              <a16:creationId xmlns:a16="http://schemas.microsoft.com/office/drawing/2014/main" id="{CC437E8C-8D8E-4E5E-91A0-511770F8B328}"/>
            </a:ext>
          </a:extLst>
        </xdr:cNvPr>
        <xdr:cNvSpPr txBox="1"/>
      </xdr:nvSpPr>
      <xdr:spPr>
        <a:xfrm>
          <a:off x="13500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117583</xdr:rowOff>
    </xdr:from>
    <xdr:ext cx="405111" cy="259045"/>
    <xdr:sp macro="" textlink="">
      <xdr:nvSpPr>
        <xdr:cNvPr id="653" name="n_4mainValue【消防施設】&#10;有形固定資産減価償却率">
          <a:extLst>
            <a:ext uri="{FF2B5EF4-FFF2-40B4-BE49-F238E27FC236}">
              <a16:creationId xmlns:a16="http://schemas.microsoft.com/office/drawing/2014/main" id="{3DB89729-83B2-4A9C-A99B-279C98E1FEF6}"/>
            </a:ext>
          </a:extLst>
        </xdr:cNvPr>
        <xdr:cNvSpPr txBox="1"/>
      </xdr:nvSpPr>
      <xdr:spPr>
        <a:xfrm>
          <a:off x="12611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1D964870-A25D-45D3-B7D5-097D4ADF21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48A4C2CB-120D-4711-84D4-E677130004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E5DCBDB3-1A70-4B24-A2C4-A506B3A436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155A6345-DDE5-40E4-9255-B43C6D3104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4D96626E-DC5D-4598-A6F1-145795584A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1D7AC800-38DB-43A6-B174-71D17CC239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A88469C9-20B6-4188-AEAD-4B45E2C518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FA8A6DC5-8CB6-4292-B47C-AA085A2830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AE66EB18-2172-4590-B13F-2AC723DACB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B762F904-2932-413C-A744-C026CB9211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4" name="直線コネクタ 663">
          <a:extLst>
            <a:ext uri="{FF2B5EF4-FFF2-40B4-BE49-F238E27FC236}">
              <a16:creationId xmlns:a16="http://schemas.microsoft.com/office/drawing/2014/main" id="{B3D59FF6-6C52-4F3E-BFF1-D4C43DAD3F8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5" name="テキスト ボックス 664">
          <a:extLst>
            <a:ext uri="{FF2B5EF4-FFF2-40B4-BE49-F238E27FC236}">
              <a16:creationId xmlns:a16="http://schemas.microsoft.com/office/drawing/2014/main" id="{D0B56EA6-E775-4FD7-8E18-839BF418DB0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6" name="直線コネクタ 665">
          <a:extLst>
            <a:ext uri="{FF2B5EF4-FFF2-40B4-BE49-F238E27FC236}">
              <a16:creationId xmlns:a16="http://schemas.microsoft.com/office/drawing/2014/main" id="{EB1CC982-2B42-4177-8153-6088CBA8AED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7" name="テキスト ボックス 666">
          <a:extLst>
            <a:ext uri="{FF2B5EF4-FFF2-40B4-BE49-F238E27FC236}">
              <a16:creationId xmlns:a16="http://schemas.microsoft.com/office/drawing/2014/main" id="{B9427E53-39CC-4531-8213-2513A580535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8" name="直線コネクタ 667">
          <a:extLst>
            <a:ext uri="{FF2B5EF4-FFF2-40B4-BE49-F238E27FC236}">
              <a16:creationId xmlns:a16="http://schemas.microsoft.com/office/drawing/2014/main" id="{D3F9547B-9122-4E43-9E45-D0224991E15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9" name="テキスト ボックス 668">
          <a:extLst>
            <a:ext uri="{FF2B5EF4-FFF2-40B4-BE49-F238E27FC236}">
              <a16:creationId xmlns:a16="http://schemas.microsoft.com/office/drawing/2014/main" id="{4662A4FC-FBA3-4286-B8B0-81AA44F4908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0" name="直線コネクタ 669">
          <a:extLst>
            <a:ext uri="{FF2B5EF4-FFF2-40B4-BE49-F238E27FC236}">
              <a16:creationId xmlns:a16="http://schemas.microsoft.com/office/drawing/2014/main" id="{D6B99C38-8F0C-4DA5-AF8C-C85AA04F6A4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1" name="テキスト ボックス 670">
          <a:extLst>
            <a:ext uri="{FF2B5EF4-FFF2-40B4-BE49-F238E27FC236}">
              <a16:creationId xmlns:a16="http://schemas.microsoft.com/office/drawing/2014/main" id="{565D5E8D-0244-4F9A-B18B-37641915ABE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2" name="直線コネクタ 671">
          <a:extLst>
            <a:ext uri="{FF2B5EF4-FFF2-40B4-BE49-F238E27FC236}">
              <a16:creationId xmlns:a16="http://schemas.microsoft.com/office/drawing/2014/main" id="{5952B086-EBF3-4A38-A7ED-E9446346F02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3" name="テキスト ボックス 672">
          <a:extLst>
            <a:ext uri="{FF2B5EF4-FFF2-40B4-BE49-F238E27FC236}">
              <a16:creationId xmlns:a16="http://schemas.microsoft.com/office/drawing/2014/main" id="{AC5463B6-2C01-490B-8DF8-FA6250BAB3A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4" name="直線コネクタ 673">
          <a:extLst>
            <a:ext uri="{FF2B5EF4-FFF2-40B4-BE49-F238E27FC236}">
              <a16:creationId xmlns:a16="http://schemas.microsoft.com/office/drawing/2014/main" id="{08A59F7E-8945-49D1-AA3B-3AE566DA0EA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F71E2A1E-1DF7-4118-BE41-DEC1909AEC5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9E9588D4-C0E9-45FC-9289-CB1ACD0701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8EC58BE5-9128-43D9-B7C9-9F4515F52A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a:extLst>
            <a:ext uri="{FF2B5EF4-FFF2-40B4-BE49-F238E27FC236}">
              <a16:creationId xmlns:a16="http://schemas.microsoft.com/office/drawing/2014/main" id="{AE8ABF82-1693-4C01-8BDB-B88C9B64CA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79" name="直線コネクタ 678">
          <a:extLst>
            <a:ext uri="{FF2B5EF4-FFF2-40B4-BE49-F238E27FC236}">
              <a16:creationId xmlns:a16="http://schemas.microsoft.com/office/drawing/2014/main" id="{F403AE35-371A-4D08-BD04-528586EC39BD}"/>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80" name="【消防施設】&#10;一人当たり面積最小値テキスト">
          <a:extLst>
            <a:ext uri="{FF2B5EF4-FFF2-40B4-BE49-F238E27FC236}">
              <a16:creationId xmlns:a16="http://schemas.microsoft.com/office/drawing/2014/main" id="{36029CFE-83D3-4598-A472-436636291928}"/>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81" name="直線コネクタ 680">
          <a:extLst>
            <a:ext uri="{FF2B5EF4-FFF2-40B4-BE49-F238E27FC236}">
              <a16:creationId xmlns:a16="http://schemas.microsoft.com/office/drawing/2014/main" id="{5C50433C-C0AE-4B33-B816-89A89CB8088A}"/>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82" name="【消防施設】&#10;一人当たり面積最大値テキスト">
          <a:extLst>
            <a:ext uri="{FF2B5EF4-FFF2-40B4-BE49-F238E27FC236}">
              <a16:creationId xmlns:a16="http://schemas.microsoft.com/office/drawing/2014/main" id="{71956789-DE79-46F6-A605-F1108D3B2645}"/>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83" name="直線コネクタ 682">
          <a:extLst>
            <a:ext uri="{FF2B5EF4-FFF2-40B4-BE49-F238E27FC236}">
              <a16:creationId xmlns:a16="http://schemas.microsoft.com/office/drawing/2014/main" id="{623A6A64-F864-4CE6-97CF-9760F6270D3E}"/>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84" name="【消防施設】&#10;一人当たり面積平均値テキスト">
          <a:extLst>
            <a:ext uri="{FF2B5EF4-FFF2-40B4-BE49-F238E27FC236}">
              <a16:creationId xmlns:a16="http://schemas.microsoft.com/office/drawing/2014/main" id="{3F0EEC09-1233-432D-A69D-424B975E3088}"/>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5" name="フローチャート: 判断 684">
          <a:extLst>
            <a:ext uri="{FF2B5EF4-FFF2-40B4-BE49-F238E27FC236}">
              <a16:creationId xmlns:a16="http://schemas.microsoft.com/office/drawing/2014/main" id="{C866657F-9B08-408D-8E98-54C2F40C9DE7}"/>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86" name="フローチャート: 判断 685">
          <a:extLst>
            <a:ext uri="{FF2B5EF4-FFF2-40B4-BE49-F238E27FC236}">
              <a16:creationId xmlns:a16="http://schemas.microsoft.com/office/drawing/2014/main" id="{C5CC4720-7F0D-463C-87A0-97365FB3FD68}"/>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87" name="フローチャート: 判断 686">
          <a:extLst>
            <a:ext uri="{FF2B5EF4-FFF2-40B4-BE49-F238E27FC236}">
              <a16:creationId xmlns:a16="http://schemas.microsoft.com/office/drawing/2014/main" id="{AFDB95D1-6EA9-4706-8BFD-B82CDCA9BA94}"/>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88" name="フローチャート: 判断 687">
          <a:extLst>
            <a:ext uri="{FF2B5EF4-FFF2-40B4-BE49-F238E27FC236}">
              <a16:creationId xmlns:a16="http://schemas.microsoft.com/office/drawing/2014/main" id="{57F0CD3A-304C-451A-93E8-4EB903543066}"/>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9" name="フローチャート: 判断 688">
          <a:extLst>
            <a:ext uri="{FF2B5EF4-FFF2-40B4-BE49-F238E27FC236}">
              <a16:creationId xmlns:a16="http://schemas.microsoft.com/office/drawing/2014/main" id="{75CAD0FC-9EC7-4DBA-B8A6-C3275F8190EF}"/>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52D8B567-29EA-47FE-8F77-B6516A42EB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EB858E2-15D4-48D6-872D-6B76890019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F3CD061D-CCF7-4484-99C3-EA701EEE2A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7BF3F75F-C508-4FC7-B5D1-154B8CE89F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C5DD552C-E3C1-47C1-AF71-DA7BDD5B49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95" name="楕円 694">
          <a:extLst>
            <a:ext uri="{FF2B5EF4-FFF2-40B4-BE49-F238E27FC236}">
              <a16:creationId xmlns:a16="http://schemas.microsoft.com/office/drawing/2014/main" id="{70334FC3-0DFA-48BF-991F-ECD6B8B02692}"/>
            </a:ext>
          </a:extLst>
        </xdr:cNvPr>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696" name="【消防施設】&#10;一人当たり面積該当値テキスト">
          <a:extLst>
            <a:ext uri="{FF2B5EF4-FFF2-40B4-BE49-F238E27FC236}">
              <a16:creationId xmlns:a16="http://schemas.microsoft.com/office/drawing/2014/main" id="{D85615BB-692B-4A94-9114-59980552168F}"/>
            </a:ext>
          </a:extLst>
        </xdr:cNvPr>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18324</xdr:rowOff>
    </xdr:from>
    <xdr:to>
      <xdr:col>112</xdr:col>
      <xdr:colOff>38100</xdr:colOff>
      <xdr:row>83</xdr:row>
      <xdr:rowOff>119924</xdr:rowOff>
    </xdr:to>
    <xdr:sp macro="" textlink="">
      <xdr:nvSpPr>
        <xdr:cNvPr id="697" name="楕円 696">
          <a:extLst>
            <a:ext uri="{FF2B5EF4-FFF2-40B4-BE49-F238E27FC236}">
              <a16:creationId xmlns:a16="http://schemas.microsoft.com/office/drawing/2014/main" id="{7472A734-5A93-45DD-9B74-F9449F6ED123}"/>
            </a:ext>
          </a:extLst>
        </xdr:cNvPr>
        <xdr:cNvSpPr/>
      </xdr:nvSpPr>
      <xdr:spPr>
        <a:xfrm>
          <a:off x="2127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69124</xdr:rowOff>
    </xdr:to>
    <xdr:cxnSp macro="">
      <xdr:nvCxnSpPr>
        <xdr:cNvPr id="698" name="直線コネクタ 697">
          <a:extLst>
            <a:ext uri="{FF2B5EF4-FFF2-40B4-BE49-F238E27FC236}">
              <a16:creationId xmlns:a16="http://schemas.microsoft.com/office/drawing/2014/main" id="{EE1FB550-7625-4E6F-A9E1-8859DE21009C}"/>
            </a:ext>
          </a:extLst>
        </xdr:cNvPr>
        <xdr:cNvCxnSpPr/>
      </xdr:nvCxnSpPr>
      <xdr:spPr>
        <a:xfrm flipV="1">
          <a:off x="21323300" y="142929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24856</xdr:rowOff>
    </xdr:from>
    <xdr:to>
      <xdr:col>107</xdr:col>
      <xdr:colOff>101600</xdr:colOff>
      <xdr:row>83</xdr:row>
      <xdr:rowOff>126456</xdr:rowOff>
    </xdr:to>
    <xdr:sp macro="" textlink="">
      <xdr:nvSpPr>
        <xdr:cNvPr id="699" name="楕円 698">
          <a:extLst>
            <a:ext uri="{FF2B5EF4-FFF2-40B4-BE49-F238E27FC236}">
              <a16:creationId xmlns:a16="http://schemas.microsoft.com/office/drawing/2014/main" id="{7DF7FBB9-3F08-4DFC-B4E5-5BB9A1408BE7}"/>
            </a:ext>
          </a:extLst>
        </xdr:cNvPr>
        <xdr:cNvSpPr/>
      </xdr:nvSpPr>
      <xdr:spPr>
        <a:xfrm>
          <a:off x="2038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69124</xdr:rowOff>
    </xdr:from>
    <xdr:to>
      <xdr:col>111</xdr:col>
      <xdr:colOff>177800</xdr:colOff>
      <xdr:row>83</xdr:row>
      <xdr:rowOff>75656</xdr:rowOff>
    </xdr:to>
    <xdr:cxnSp macro="">
      <xdr:nvCxnSpPr>
        <xdr:cNvPr id="700" name="直線コネクタ 699">
          <a:extLst>
            <a:ext uri="{FF2B5EF4-FFF2-40B4-BE49-F238E27FC236}">
              <a16:creationId xmlns:a16="http://schemas.microsoft.com/office/drawing/2014/main" id="{885B7EFD-5593-48A4-87E6-D7AA41015047}"/>
            </a:ext>
          </a:extLst>
        </xdr:cNvPr>
        <xdr:cNvCxnSpPr/>
      </xdr:nvCxnSpPr>
      <xdr:spPr>
        <a:xfrm flipV="1">
          <a:off x="20434300" y="1429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701" name="楕円 700">
          <a:extLst>
            <a:ext uri="{FF2B5EF4-FFF2-40B4-BE49-F238E27FC236}">
              <a16:creationId xmlns:a16="http://schemas.microsoft.com/office/drawing/2014/main" id="{DB3EC9C7-496F-4DEC-B364-7ACC3098191A}"/>
            </a:ext>
          </a:extLst>
        </xdr:cNvPr>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75656</xdr:rowOff>
    </xdr:from>
    <xdr:to>
      <xdr:col>107</xdr:col>
      <xdr:colOff>50800</xdr:colOff>
      <xdr:row>84</xdr:row>
      <xdr:rowOff>103414</xdr:rowOff>
    </xdr:to>
    <xdr:cxnSp macro="">
      <xdr:nvCxnSpPr>
        <xdr:cNvPr id="702" name="直線コネクタ 701">
          <a:extLst>
            <a:ext uri="{FF2B5EF4-FFF2-40B4-BE49-F238E27FC236}">
              <a16:creationId xmlns:a16="http://schemas.microsoft.com/office/drawing/2014/main" id="{2D9489B9-CC13-4A0A-AD00-CA36779086AE}"/>
            </a:ext>
          </a:extLst>
        </xdr:cNvPr>
        <xdr:cNvCxnSpPr/>
      </xdr:nvCxnSpPr>
      <xdr:spPr>
        <a:xfrm flipV="1">
          <a:off x="19545300" y="1430600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3" name="楕円 702">
          <a:extLst>
            <a:ext uri="{FF2B5EF4-FFF2-40B4-BE49-F238E27FC236}">
              <a16:creationId xmlns:a16="http://schemas.microsoft.com/office/drawing/2014/main" id="{A4BC5C7F-126A-4764-B2B6-52230463BFC2}"/>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106680</xdr:rowOff>
    </xdr:to>
    <xdr:cxnSp macro="">
      <xdr:nvCxnSpPr>
        <xdr:cNvPr id="704" name="直線コネクタ 703">
          <a:extLst>
            <a:ext uri="{FF2B5EF4-FFF2-40B4-BE49-F238E27FC236}">
              <a16:creationId xmlns:a16="http://schemas.microsoft.com/office/drawing/2014/main" id="{65DC9A27-9745-46DF-9E41-CF8E61494E72}"/>
            </a:ext>
          </a:extLst>
        </xdr:cNvPr>
        <xdr:cNvCxnSpPr/>
      </xdr:nvCxnSpPr>
      <xdr:spPr>
        <a:xfrm flipV="1">
          <a:off x="18656300" y="1450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705" name="n_1aveValue【消防施設】&#10;一人当たり面積">
          <a:extLst>
            <a:ext uri="{FF2B5EF4-FFF2-40B4-BE49-F238E27FC236}">
              <a16:creationId xmlns:a16="http://schemas.microsoft.com/office/drawing/2014/main" id="{821FBCC4-14E5-4C11-B164-7C360D090A1D}"/>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06" name="n_2aveValue【消防施設】&#10;一人当たり面積">
          <a:extLst>
            <a:ext uri="{FF2B5EF4-FFF2-40B4-BE49-F238E27FC236}">
              <a16:creationId xmlns:a16="http://schemas.microsoft.com/office/drawing/2014/main" id="{2BDF13CC-9CB5-44B1-B0A9-11B47BDAB3E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07" name="n_3aveValue【消防施設】&#10;一人当たり面積">
          <a:extLst>
            <a:ext uri="{FF2B5EF4-FFF2-40B4-BE49-F238E27FC236}">
              <a16:creationId xmlns:a16="http://schemas.microsoft.com/office/drawing/2014/main" id="{A0C6D3BB-6C5A-4F4A-B377-A4E41E92FD6D}"/>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08" name="n_4aveValue【消防施設】&#10;一人当たり面積">
          <a:extLst>
            <a:ext uri="{FF2B5EF4-FFF2-40B4-BE49-F238E27FC236}">
              <a16:creationId xmlns:a16="http://schemas.microsoft.com/office/drawing/2014/main" id="{C6BC3237-40FE-4F39-B515-7D1FE21C1299}"/>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136451</xdr:rowOff>
    </xdr:from>
    <xdr:ext cx="469744" cy="259045"/>
    <xdr:sp macro="" textlink="">
      <xdr:nvSpPr>
        <xdr:cNvPr id="709" name="n_1mainValue【消防施設】&#10;一人当たり面積">
          <a:extLst>
            <a:ext uri="{FF2B5EF4-FFF2-40B4-BE49-F238E27FC236}">
              <a16:creationId xmlns:a16="http://schemas.microsoft.com/office/drawing/2014/main" id="{48C7BD35-9F4D-42CD-8757-359544E3D51B}"/>
            </a:ext>
          </a:extLst>
        </xdr:cNvPr>
        <xdr:cNvSpPr txBox="1"/>
      </xdr:nvSpPr>
      <xdr:spPr>
        <a:xfrm>
          <a:off x="210757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142983</xdr:rowOff>
    </xdr:from>
    <xdr:ext cx="469744" cy="259045"/>
    <xdr:sp macro="" textlink="">
      <xdr:nvSpPr>
        <xdr:cNvPr id="710" name="n_2mainValue【消防施設】&#10;一人当たり面積">
          <a:extLst>
            <a:ext uri="{FF2B5EF4-FFF2-40B4-BE49-F238E27FC236}">
              <a16:creationId xmlns:a16="http://schemas.microsoft.com/office/drawing/2014/main" id="{BB506B0B-D256-4BCB-B515-602F7D0CAB55}"/>
            </a:ext>
          </a:extLst>
        </xdr:cNvPr>
        <xdr:cNvSpPr txBox="1"/>
      </xdr:nvSpPr>
      <xdr:spPr>
        <a:xfrm>
          <a:off x="20199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711" name="n_3mainValue【消防施設】&#10;一人当たり面積">
          <a:extLst>
            <a:ext uri="{FF2B5EF4-FFF2-40B4-BE49-F238E27FC236}">
              <a16:creationId xmlns:a16="http://schemas.microsoft.com/office/drawing/2014/main" id="{BCB083FB-E0A4-4811-B794-591957173D09}"/>
            </a:ext>
          </a:extLst>
        </xdr:cNvPr>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12" name="n_4mainValue【消防施設】&#10;一人当たり面積">
          <a:extLst>
            <a:ext uri="{FF2B5EF4-FFF2-40B4-BE49-F238E27FC236}">
              <a16:creationId xmlns:a16="http://schemas.microsoft.com/office/drawing/2014/main" id="{65651308-B725-4030-9DC3-677BCA2C996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DD5840AA-BAFD-4AE3-8B5A-72FBA15020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B2D439A6-0024-4F73-8EA6-CA1B5B1D9C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A2B6DF79-2083-4EA5-A887-7CE5CE6D09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54F717CB-17A5-4B20-A6FC-B2473D3D2A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4F9E4E44-FFC4-4B5B-92AB-2A5E76ECD2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36BF865C-49AD-4721-BFA2-386FF9A6EC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76294FA1-B028-4807-9202-9AA5CC6CC7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34947479-7749-413C-8B5C-DD822ECAF3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6E60DBF9-780E-4F1A-BEF9-2962494B0D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C910666C-56D3-42CD-AA44-B0FCAF568B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2D084616-ED6A-4812-9C4C-DCA61A0C90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A945A265-1431-4E27-B0F1-2D4164B361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12A3B0AB-FC6F-4772-96F7-23619AF3228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35ED8B8E-331A-47A6-AEE6-D7E8B168DFD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431B9B6A-8C42-4B30-A3C9-E8DBA1CE4EA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97A09395-D1FA-4B79-B3D1-D76EB3243AC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B7CA92EF-21B7-4963-8198-79C0C48D713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612C34EA-C6D3-42A5-842C-F03CF68168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B06E7C68-53C2-4745-95E8-D1567FF57B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D965BB75-278C-405C-BD2C-DA8780D641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a:extLst>
            <a:ext uri="{FF2B5EF4-FFF2-40B4-BE49-F238E27FC236}">
              <a16:creationId xmlns:a16="http://schemas.microsoft.com/office/drawing/2014/main" id="{627ED971-CEE4-4024-BB28-AEF11B1DCAE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94E8A7D3-CEF4-4438-9B1D-3989D79331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a:extLst>
            <a:ext uri="{FF2B5EF4-FFF2-40B4-BE49-F238E27FC236}">
              <a16:creationId xmlns:a16="http://schemas.microsoft.com/office/drawing/2014/main" id="{34D0834A-B576-45AB-864D-BE85EB10E34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7959D68F-CD6D-45F2-893E-BCE3D57206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7" name="直線コネクタ 736">
          <a:extLst>
            <a:ext uri="{FF2B5EF4-FFF2-40B4-BE49-F238E27FC236}">
              <a16:creationId xmlns:a16="http://schemas.microsoft.com/office/drawing/2014/main" id="{294195C3-652E-485B-AB14-A88A3B89AC06}"/>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8" name="【庁舎】&#10;有形固定資産減価償却率最小値テキスト">
          <a:extLst>
            <a:ext uri="{FF2B5EF4-FFF2-40B4-BE49-F238E27FC236}">
              <a16:creationId xmlns:a16="http://schemas.microsoft.com/office/drawing/2014/main" id="{2CD2DF14-B4DA-4E66-A04D-24806E7F1241}"/>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39" name="直線コネクタ 738">
          <a:extLst>
            <a:ext uri="{FF2B5EF4-FFF2-40B4-BE49-F238E27FC236}">
              <a16:creationId xmlns:a16="http://schemas.microsoft.com/office/drawing/2014/main" id="{17E2B9B7-85AA-4A05-85A3-CFC5E2E30D1F}"/>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40" name="【庁舎】&#10;有形固定資産減価償却率最大値テキスト">
          <a:extLst>
            <a:ext uri="{FF2B5EF4-FFF2-40B4-BE49-F238E27FC236}">
              <a16:creationId xmlns:a16="http://schemas.microsoft.com/office/drawing/2014/main" id="{6FAFA797-3920-4857-BA6D-7DCD7A0E0365}"/>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41" name="直線コネクタ 740">
          <a:extLst>
            <a:ext uri="{FF2B5EF4-FFF2-40B4-BE49-F238E27FC236}">
              <a16:creationId xmlns:a16="http://schemas.microsoft.com/office/drawing/2014/main" id="{C5C8A93E-1AEA-43EC-AF14-574193007947}"/>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42" name="【庁舎】&#10;有形固定資産減価償却率平均値テキスト">
          <a:extLst>
            <a:ext uri="{FF2B5EF4-FFF2-40B4-BE49-F238E27FC236}">
              <a16:creationId xmlns:a16="http://schemas.microsoft.com/office/drawing/2014/main" id="{B44F29BE-B674-4BF3-A152-04455B0B1878}"/>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43" name="フローチャート: 判断 742">
          <a:extLst>
            <a:ext uri="{FF2B5EF4-FFF2-40B4-BE49-F238E27FC236}">
              <a16:creationId xmlns:a16="http://schemas.microsoft.com/office/drawing/2014/main" id="{E92CFA54-F6F2-4123-B464-0572D78FAD5A}"/>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44" name="フローチャート: 判断 743">
          <a:extLst>
            <a:ext uri="{FF2B5EF4-FFF2-40B4-BE49-F238E27FC236}">
              <a16:creationId xmlns:a16="http://schemas.microsoft.com/office/drawing/2014/main" id="{F7BA9BD6-F116-43D1-B73F-B9EF2F4A911F}"/>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5" name="フローチャート: 判断 744">
          <a:extLst>
            <a:ext uri="{FF2B5EF4-FFF2-40B4-BE49-F238E27FC236}">
              <a16:creationId xmlns:a16="http://schemas.microsoft.com/office/drawing/2014/main" id="{7C063A34-B8BA-4A77-991E-D6EEE996B92C}"/>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6" name="フローチャート: 判断 745">
          <a:extLst>
            <a:ext uri="{FF2B5EF4-FFF2-40B4-BE49-F238E27FC236}">
              <a16:creationId xmlns:a16="http://schemas.microsoft.com/office/drawing/2014/main" id="{9986E412-CF4B-4D4E-BCFB-B072728B727E}"/>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7" name="フローチャート: 判断 746">
          <a:extLst>
            <a:ext uri="{FF2B5EF4-FFF2-40B4-BE49-F238E27FC236}">
              <a16:creationId xmlns:a16="http://schemas.microsoft.com/office/drawing/2014/main" id="{ECA5CBB8-0BF1-41F3-806C-3D9852CF29E1}"/>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3E6BE90-8AA2-43CE-96CF-3E18EB4DCD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2523AF50-B632-4EBF-82D6-D6839A643C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39E86CCD-FC72-4127-AB7A-35F1721F68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F35B53A0-DE7E-4DB3-AC09-524816E898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AD9393DA-A43E-410B-A9E2-FB8A1DC814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46355</xdr:rowOff>
    </xdr:from>
    <xdr:to>
      <xdr:col>85</xdr:col>
      <xdr:colOff>177800</xdr:colOff>
      <xdr:row>106</xdr:row>
      <xdr:rowOff>147955</xdr:rowOff>
    </xdr:to>
    <xdr:sp macro="" textlink="">
      <xdr:nvSpPr>
        <xdr:cNvPr id="753" name="楕円 752">
          <a:extLst>
            <a:ext uri="{FF2B5EF4-FFF2-40B4-BE49-F238E27FC236}">
              <a16:creationId xmlns:a16="http://schemas.microsoft.com/office/drawing/2014/main" id="{E23AAE19-0003-4566-AAD7-58EB1AAF6E00}"/>
            </a:ext>
          </a:extLst>
        </xdr:cNvPr>
        <xdr:cNvSpPr/>
      </xdr:nvSpPr>
      <xdr:spPr>
        <a:xfrm>
          <a:off x="16268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24782</xdr:rowOff>
    </xdr:from>
    <xdr:ext cx="405111" cy="259045"/>
    <xdr:sp macro="" textlink="">
      <xdr:nvSpPr>
        <xdr:cNvPr id="754" name="【庁舎】&#10;有形固定資産減価償却率該当値テキスト">
          <a:extLst>
            <a:ext uri="{FF2B5EF4-FFF2-40B4-BE49-F238E27FC236}">
              <a16:creationId xmlns:a16="http://schemas.microsoft.com/office/drawing/2014/main" id="{9D1C8C00-03B6-465B-8957-732F331E8DD9}"/>
            </a:ext>
          </a:extLst>
        </xdr:cNvPr>
        <xdr:cNvSpPr txBox="1"/>
      </xdr:nvSpPr>
      <xdr:spPr>
        <a:xfrm>
          <a:off x="16357600"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755" name="楕円 754">
          <a:extLst>
            <a:ext uri="{FF2B5EF4-FFF2-40B4-BE49-F238E27FC236}">
              <a16:creationId xmlns:a16="http://schemas.microsoft.com/office/drawing/2014/main" id="{37ACD7CD-0E57-4507-AF52-D21CAF52FC16}"/>
            </a:ext>
          </a:extLst>
        </xdr:cNvPr>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97155</xdr:rowOff>
    </xdr:to>
    <xdr:cxnSp macro="">
      <xdr:nvCxnSpPr>
        <xdr:cNvPr id="756" name="直線コネクタ 755">
          <a:extLst>
            <a:ext uri="{FF2B5EF4-FFF2-40B4-BE49-F238E27FC236}">
              <a16:creationId xmlns:a16="http://schemas.microsoft.com/office/drawing/2014/main" id="{B2A26ED6-E117-48AA-95DA-0EB91916D333}"/>
            </a:ext>
          </a:extLst>
        </xdr:cNvPr>
        <xdr:cNvCxnSpPr/>
      </xdr:nvCxnSpPr>
      <xdr:spPr>
        <a:xfrm>
          <a:off x="15481300" y="182537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xdr:rowOff>
    </xdr:from>
    <xdr:to>
      <xdr:col>76</xdr:col>
      <xdr:colOff>165100</xdr:colOff>
      <xdr:row>106</xdr:row>
      <xdr:rowOff>109855</xdr:rowOff>
    </xdr:to>
    <xdr:sp macro="" textlink="">
      <xdr:nvSpPr>
        <xdr:cNvPr id="757" name="楕円 756">
          <a:extLst>
            <a:ext uri="{FF2B5EF4-FFF2-40B4-BE49-F238E27FC236}">
              <a16:creationId xmlns:a16="http://schemas.microsoft.com/office/drawing/2014/main" id="{5FB3870D-3397-4609-AEE8-869285D27DBF}"/>
            </a:ext>
          </a:extLst>
        </xdr:cNvPr>
        <xdr:cNvSpPr/>
      </xdr:nvSpPr>
      <xdr:spPr>
        <a:xfrm>
          <a:off x="14541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59055</xdr:rowOff>
    </xdr:from>
    <xdr:to>
      <xdr:col>81</xdr:col>
      <xdr:colOff>50800</xdr:colOff>
      <xdr:row>106</xdr:row>
      <xdr:rowOff>80011</xdr:rowOff>
    </xdr:to>
    <xdr:cxnSp macro="">
      <xdr:nvCxnSpPr>
        <xdr:cNvPr id="758" name="直線コネクタ 757">
          <a:extLst>
            <a:ext uri="{FF2B5EF4-FFF2-40B4-BE49-F238E27FC236}">
              <a16:creationId xmlns:a16="http://schemas.microsoft.com/office/drawing/2014/main" id="{8B03A3BD-B532-4D36-BB54-D35AF1861DB3}"/>
            </a:ext>
          </a:extLst>
        </xdr:cNvPr>
        <xdr:cNvCxnSpPr/>
      </xdr:nvCxnSpPr>
      <xdr:spPr>
        <a:xfrm>
          <a:off x="14592300" y="182327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107950</xdr:rowOff>
    </xdr:to>
    <xdr:sp macro="" textlink="">
      <xdr:nvSpPr>
        <xdr:cNvPr id="759" name="楕円 758">
          <a:extLst>
            <a:ext uri="{FF2B5EF4-FFF2-40B4-BE49-F238E27FC236}">
              <a16:creationId xmlns:a16="http://schemas.microsoft.com/office/drawing/2014/main" id="{7122CADB-0701-441E-B8F0-0873FC87A50D}"/>
            </a:ext>
          </a:extLst>
        </xdr:cNvPr>
        <xdr:cNvSpPr/>
      </xdr:nvSpPr>
      <xdr:spPr>
        <a:xfrm>
          <a:off x="1365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57150</xdr:rowOff>
    </xdr:from>
    <xdr:to>
      <xdr:col>76</xdr:col>
      <xdr:colOff>114300</xdr:colOff>
      <xdr:row>106</xdr:row>
      <xdr:rowOff>59055</xdr:rowOff>
    </xdr:to>
    <xdr:cxnSp macro="">
      <xdr:nvCxnSpPr>
        <xdr:cNvPr id="760" name="直線コネクタ 759">
          <a:extLst>
            <a:ext uri="{FF2B5EF4-FFF2-40B4-BE49-F238E27FC236}">
              <a16:creationId xmlns:a16="http://schemas.microsoft.com/office/drawing/2014/main" id="{3A006931-0A59-4A84-8E70-052F4F305440}"/>
            </a:ext>
          </a:extLst>
        </xdr:cNvPr>
        <xdr:cNvCxnSpPr/>
      </xdr:nvCxnSpPr>
      <xdr:spPr>
        <a:xfrm>
          <a:off x="13703300" y="18230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761" name="楕円 760">
          <a:extLst>
            <a:ext uri="{FF2B5EF4-FFF2-40B4-BE49-F238E27FC236}">
              <a16:creationId xmlns:a16="http://schemas.microsoft.com/office/drawing/2014/main" id="{5B18AB1A-BBBB-49E8-8F14-117084395185}"/>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57150</xdr:rowOff>
    </xdr:to>
    <xdr:cxnSp macro="">
      <xdr:nvCxnSpPr>
        <xdr:cNvPr id="762" name="直線コネクタ 761">
          <a:extLst>
            <a:ext uri="{FF2B5EF4-FFF2-40B4-BE49-F238E27FC236}">
              <a16:creationId xmlns:a16="http://schemas.microsoft.com/office/drawing/2014/main" id="{93AE5AF9-00E3-450E-BAC3-B6A9953600F1}"/>
            </a:ext>
          </a:extLst>
        </xdr:cNvPr>
        <xdr:cNvCxnSpPr/>
      </xdr:nvCxnSpPr>
      <xdr:spPr>
        <a:xfrm>
          <a:off x="12814300" y="18204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63" name="n_1aveValue【庁舎】&#10;有形固定資産減価償却率">
          <a:extLst>
            <a:ext uri="{FF2B5EF4-FFF2-40B4-BE49-F238E27FC236}">
              <a16:creationId xmlns:a16="http://schemas.microsoft.com/office/drawing/2014/main" id="{E5BF5DE3-7E5C-41D0-9C17-B7B90C8CF417}"/>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64" name="n_2aveValue【庁舎】&#10;有形固定資産減価償却率">
          <a:extLst>
            <a:ext uri="{FF2B5EF4-FFF2-40B4-BE49-F238E27FC236}">
              <a16:creationId xmlns:a16="http://schemas.microsoft.com/office/drawing/2014/main" id="{5FB71E7D-4E9B-4198-B61A-B111829D8B57}"/>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65" name="n_3aveValue【庁舎】&#10;有形固定資産減価償却率">
          <a:extLst>
            <a:ext uri="{FF2B5EF4-FFF2-40B4-BE49-F238E27FC236}">
              <a16:creationId xmlns:a16="http://schemas.microsoft.com/office/drawing/2014/main" id="{DA307686-FBBC-4E6C-BBD0-87F9F29E39DB}"/>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66" name="n_4aveValue【庁舎】&#10;有形固定資産減価償却率">
          <a:extLst>
            <a:ext uri="{FF2B5EF4-FFF2-40B4-BE49-F238E27FC236}">
              <a16:creationId xmlns:a16="http://schemas.microsoft.com/office/drawing/2014/main" id="{B2155904-C475-4DE8-83C2-CC81203D35D5}"/>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767" name="n_1mainValue【庁舎】&#10;有形固定資産減価償却率">
          <a:extLst>
            <a:ext uri="{FF2B5EF4-FFF2-40B4-BE49-F238E27FC236}">
              <a16:creationId xmlns:a16="http://schemas.microsoft.com/office/drawing/2014/main" id="{7AE999B8-7AD7-4FD4-B8F6-AE2406EF8C90}"/>
            </a:ext>
          </a:extLst>
        </xdr:cNvPr>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100982</xdr:rowOff>
    </xdr:from>
    <xdr:ext cx="405111" cy="259045"/>
    <xdr:sp macro="" textlink="">
      <xdr:nvSpPr>
        <xdr:cNvPr id="768" name="n_2mainValue【庁舎】&#10;有形固定資産減価償却率">
          <a:extLst>
            <a:ext uri="{FF2B5EF4-FFF2-40B4-BE49-F238E27FC236}">
              <a16:creationId xmlns:a16="http://schemas.microsoft.com/office/drawing/2014/main" id="{3648BE38-F8A5-416D-AC9F-2E206C499419}"/>
            </a:ext>
          </a:extLst>
        </xdr:cNvPr>
        <xdr:cNvSpPr txBox="1"/>
      </xdr:nvSpPr>
      <xdr:spPr>
        <a:xfrm>
          <a:off x="14389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99077</xdr:rowOff>
    </xdr:from>
    <xdr:ext cx="405111" cy="259045"/>
    <xdr:sp macro="" textlink="">
      <xdr:nvSpPr>
        <xdr:cNvPr id="769" name="n_3mainValue【庁舎】&#10;有形固定資産減価償却率">
          <a:extLst>
            <a:ext uri="{FF2B5EF4-FFF2-40B4-BE49-F238E27FC236}">
              <a16:creationId xmlns:a16="http://schemas.microsoft.com/office/drawing/2014/main" id="{5C5B6854-0368-4AF8-8B5A-47B49611313A}"/>
            </a:ext>
          </a:extLst>
        </xdr:cNvPr>
        <xdr:cNvSpPr txBox="1"/>
      </xdr:nvSpPr>
      <xdr:spPr>
        <a:xfrm>
          <a:off x="13500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770" name="n_4mainValue【庁舎】&#10;有形固定資産減価償却率">
          <a:extLst>
            <a:ext uri="{FF2B5EF4-FFF2-40B4-BE49-F238E27FC236}">
              <a16:creationId xmlns:a16="http://schemas.microsoft.com/office/drawing/2014/main" id="{8204BC2A-6405-4CA5-8FCD-55CEFE95AFEF}"/>
            </a:ext>
          </a:extLst>
        </xdr:cNvPr>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754901B0-682D-46B6-AF13-15AB6B300A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17030436-FB71-4D83-AA56-D6A539EEF2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7DC6F623-5880-4F4B-8453-B55D35966F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179090D5-CC85-4D93-BA02-45DA815C8D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F615E643-AA25-4ABE-BFFA-DD67BA2686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9E02D1FB-63FC-4B4F-BA27-AE44E8D479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33691AA0-EC66-4E16-9724-DECC44FC8F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BFE17432-8E73-4BAD-AD39-FB76E4E4A6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B58C1B59-AA4C-4C4B-99DF-08CE16718D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478F2AF8-7E6C-4178-B9AF-2483417DC6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CF65315D-536C-47DD-B351-994018D0DF3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B274E74-A768-444F-A98F-96AC1CAB8C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DBB752D2-28DF-484A-8A78-E637C7F6E52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D038C206-5D68-4152-96E0-69C949C25E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5996DBA4-F508-433A-8A4E-F0A280EB3B4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DD780620-2893-4CF8-BBA3-EB2B2136BBB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7CAA1C10-9606-4DA4-88EA-A723736342B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903F7DD1-A344-415F-828E-3ED57B42EA5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3FE34FFA-BC46-4D64-82B1-75C4758E56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3C773E4C-0615-48E4-A52D-00BBEF5714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C2568945-0545-43C9-A7F1-D203C3AE52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F2701A2C-BDCF-4905-AAF1-223BBF0A20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AAA82300-2CD0-479E-80C7-BF3524F751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94" name="直線コネクタ 793">
          <a:extLst>
            <a:ext uri="{FF2B5EF4-FFF2-40B4-BE49-F238E27FC236}">
              <a16:creationId xmlns:a16="http://schemas.microsoft.com/office/drawing/2014/main" id="{214D63ED-A8DD-493F-8481-D6F955D61928}"/>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95" name="【庁舎】&#10;一人当たり面積最小値テキスト">
          <a:extLst>
            <a:ext uri="{FF2B5EF4-FFF2-40B4-BE49-F238E27FC236}">
              <a16:creationId xmlns:a16="http://schemas.microsoft.com/office/drawing/2014/main" id="{FBD43563-D189-4DCF-A116-403A36B70F2F}"/>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96" name="直線コネクタ 795">
          <a:extLst>
            <a:ext uri="{FF2B5EF4-FFF2-40B4-BE49-F238E27FC236}">
              <a16:creationId xmlns:a16="http://schemas.microsoft.com/office/drawing/2014/main" id="{B7C160CA-FC73-4ECE-8A7F-254656907186}"/>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97" name="【庁舎】&#10;一人当たり面積最大値テキスト">
          <a:extLst>
            <a:ext uri="{FF2B5EF4-FFF2-40B4-BE49-F238E27FC236}">
              <a16:creationId xmlns:a16="http://schemas.microsoft.com/office/drawing/2014/main" id="{1509D395-6BE1-40CA-858C-1788EAC3515B}"/>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98" name="直線コネクタ 797">
          <a:extLst>
            <a:ext uri="{FF2B5EF4-FFF2-40B4-BE49-F238E27FC236}">
              <a16:creationId xmlns:a16="http://schemas.microsoft.com/office/drawing/2014/main" id="{67E3E752-BF6F-49B4-B4E8-A254DFC399A7}"/>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99" name="【庁舎】&#10;一人当たり面積平均値テキスト">
          <a:extLst>
            <a:ext uri="{FF2B5EF4-FFF2-40B4-BE49-F238E27FC236}">
              <a16:creationId xmlns:a16="http://schemas.microsoft.com/office/drawing/2014/main" id="{4A74575F-1ED2-427A-AC5E-F00BAAAA5C6B}"/>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00" name="フローチャート: 判断 799">
          <a:extLst>
            <a:ext uri="{FF2B5EF4-FFF2-40B4-BE49-F238E27FC236}">
              <a16:creationId xmlns:a16="http://schemas.microsoft.com/office/drawing/2014/main" id="{F7AACCDB-B124-4651-94F7-BC0CE3F9E29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01" name="フローチャート: 判断 800">
          <a:extLst>
            <a:ext uri="{FF2B5EF4-FFF2-40B4-BE49-F238E27FC236}">
              <a16:creationId xmlns:a16="http://schemas.microsoft.com/office/drawing/2014/main" id="{F5F334A7-6364-42C1-8CD3-EF682C48EE75}"/>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02" name="フローチャート: 判断 801">
          <a:extLst>
            <a:ext uri="{FF2B5EF4-FFF2-40B4-BE49-F238E27FC236}">
              <a16:creationId xmlns:a16="http://schemas.microsoft.com/office/drawing/2014/main" id="{54D0C5B3-308D-4DB2-B32A-EF03452D112B}"/>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03" name="フローチャート: 判断 802">
          <a:extLst>
            <a:ext uri="{FF2B5EF4-FFF2-40B4-BE49-F238E27FC236}">
              <a16:creationId xmlns:a16="http://schemas.microsoft.com/office/drawing/2014/main" id="{994259FC-9C68-466F-88D8-ED14019D3234}"/>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04" name="フローチャート: 判断 803">
          <a:extLst>
            <a:ext uri="{FF2B5EF4-FFF2-40B4-BE49-F238E27FC236}">
              <a16:creationId xmlns:a16="http://schemas.microsoft.com/office/drawing/2014/main" id="{6F998654-40E6-47DC-88C1-C27DBEA138B2}"/>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93990934-C818-4961-A6A3-1726377A57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DA7B9CD8-3034-4EEB-BC31-54895D221E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9AC0E788-EF26-4DE6-8634-A264DA8A44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21B8ED12-6177-45A8-B8BB-4A9AB5FF3D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F0CD1B49-8FDE-414F-A3C8-B703070EF4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810" name="楕円 809">
          <a:extLst>
            <a:ext uri="{FF2B5EF4-FFF2-40B4-BE49-F238E27FC236}">
              <a16:creationId xmlns:a16="http://schemas.microsoft.com/office/drawing/2014/main" id="{804BDDD8-0953-45A3-BE73-BCD9789B41CB}"/>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62247</xdr:rowOff>
    </xdr:from>
    <xdr:ext cx="469744" cy="259045"/>
    <xdr:sp macro="" textlink="">
      <xdr:nvSpPr>
        <xdr:cNvPr id="811" name="【庁舎】&#10;一人当たり面積該当値テキスト">
          <a:extLst>
            <a:ext uri="{FF2B5EF4-FFF2-40B4-BE49-F238E27FC236}">
              <a16:creationId xmlns:a16="http://schemas.microsoft.com/office/drawing/2014/main" id="{9066FA23-DFCF-426F-9E71-6441798B56FC}"/>
            </a:ext>
          </a:extLst>
        </xdr:cNvPr>
        <xdr:cNvSpPr txBox="1"/>
      </xdr:nvSpPr>
      <xdr:spPr>
        <a:xfrm>
          <a:off x="22199600"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812" name="楕円 811">
          <a:extLst>
            <a:ext uri="{FF2B5EF4-FFF2-40B4-BE49-F238E27FC236}">
              <a16:creationId xmlns:a16="http://schemas.microsoft.com/office/drawing/2014/main" id="{EA5A571F-149C-4A57-8E42-D8D00918D167}"/>
            </a:ext>
          </a:extLst>
        </xdr:cNvPr>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26670</xdr:rowOff>
    </xdr:to>
    <xdr:cxnSp macro="">
      <xdr:nvCxnSpPr>
        <xdr:cNvPr id="813" name="直線コネクタ 812">
          <a:extLst>
            <a:ext uri="{FF2B5EF4-FFF2-40B4-BE49-F238E27FC236}">
              <a16:creationId xmlns:a16="http://schemas.microsoft.com/office/drawing/2014/main" id="{05FADCDC-D1FC-4944-99C1-1F9FA91778BC}"/>
            </a:ext>
          </a:extLst>
        </xdr:cNvPr>
        <xdr:cNvCxnSpPr/>
      </xdr:nvCxnSpPr>
      <xdr:spPr>
        <a:xfrm>
          <a:off x="21323300" y="18356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134620</xdr:rowOff>
    </xdr:from>
    <xdr:to>
      <xdr:col>107</xdr:col>
      <xdr:colOff>101600</xdr:colOff>
      <xdr:row>107</xdr:row>
      <xdr:rowOff>64770</xdr:rowOff>
    </xdr:to>
    <xdr:sp macro="" textlink="">
      <xdr:nvSpPr>
        <xdr:cNvPr id="814" name="楕円 813">
          <a:extLst>
            <a:ext uri="{FF2B5EF4-FFF2-40B4-BE49-F238E27FC236}">
              <a16:creationId xmlns:a16="http://schemas.microsoft.com/office/drawing/2014/main" id="{8098E74F-A587-4B11-AAD9-A3486D7A5151}"/>
            </a:ext>
          </a:extLst>
        </xdr:cNvPr>
        <xdr:cNvSpPr/>
      </xdr:nvSpPr>
      <xdr:spPr>
        <a:xfrm>
          <a:off x="20383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13970</xdr:rowOff>
    </xdr:to>
    <xdr:cxnSp macro="">
      <xdr:nvCxnSpPr>
        <xdr:cNvPr id="815" name="直線コネクタ 814">
          <a:extLst>
            <a:ext uri="{FF2B5EF4-FFF2-40B4-BE49-F238E27FC236}">
              <a16:creationId xmlns:a16="http://schemas.microsoft.com/office/drawing/2014/main" id="{5B74B80D-8FA9-4EC0-AC13-CDD167C15E92}"/>
            </a:ext>
          </a:extLst>
        </xdr:cNvPr>
        <xdr:cNvCxnSpPr/>
      </xdr:nvCxnSpPr>
      <xdr:spPr>
        <a:xfrm flipV="1">
          <a:off x="20434300" y="18356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43180</xdr:rowOff>
    </xdr:from>
    <xdr:to>
      <xdr:col>102</xdr:col>
      <xdr:colOff>165100</xdr:colOff>
      <xdr:row>106</xdr:row>
      <xdr:rowOff>144780</xdr:rowOff>
    </xdr:to>
    <xdr:sp macro="" textlink="">
      <xdr:nvSpPr>
        <xdr:cNvPr id="816" name="楕円 815">
          <a:extLst>
            <a:ext uri="{FF2B5EF4-FFF2-40B4-BE49-F238E27FC236}">
              <a16:creationId xmlns:a16="http://schemas.microsoft.com/office/drawing/2014/main" id="{57CB6742-9A65-407B-A93A-6DFBE330B43D}"/>
            </a:ext>
          </a:extLst>
        </xdr:cNvPr>
        <xdr:cNvSpPr/>
      </xdr:nvSpPr>
      <xdr:spPr>
        <a:xfrm>
          <a:off x="19494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93980</xdr:rowOff>
    </xdr:from>
    <xdr:to>
      <xdr:col>107</xdr:col>
      <xdr:colOff>50800</xdr:colOff>
      <xdr:row>107</xdr:row>
      <xdr:rowOff>13970</xdr:rowOff>
    </xdr:to>
    <xdr:cxnSp macro="">
      <xdr:nvCxnSpPr>
        <xdr:cNvPr id="817" name="直線コネクタ 816">
          <a:extLst>
            <a:ext uri="{FF2B5EF4-FFF2-40B4-BE49-F238E27FC236}">
              <a16:creationId xmlns:a16="http://schemas.microsoft.com/office/drawing/2014/main" id="{29A6D31F-115D-41C8-B35E-50F6F587215F}"/>
            </a:ext>
          </a:extLst>
        </xdr:cNvPr>
        <xdr:cNvCxnSpPr/>
      </xdr:nvCxnSpPr>
      <xdr:spPr>
        <a:xfrm>
          <a:off x="19545300" y="1826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18" name="楕円 817">
          <a:extLst>
            <a:ext uri="{FF2B5EF4-FFF2-40B4-BE49-F238E27FC236}">
              <a16:creationId xmlns:a16="http://schemas.microsoft.com/office/drawing/2014/main" id="{F10DAE5B-FCD5-4B99-88C5-B241D0CA5028}"/>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93980</xdr:rowOff>
    </xdr:from>
    <xdr:to>
      <xdr:col>102</xdr:col>
      <xdr:colOff>114300</xdr:colOff>
      <xdr:row>106</xdr:row>
      <xdr:rowOff>99061</xdr:rowOff>
    </xdr:to>
    <xdr:cxnSp macro="">
      <xdr:nvCxnSpPr>
        <xdr:cNvPr id="819" name="直線コネクタ 818">
          <a:extLst>
            <a:ext uri="{FF2B5EF4-FFF2-40B4-BE49-F238E27FC236}">
              <a16:creationId xmlns:a16="http://schemas.microsoft.com/office/drawing/2014/main" id="{72AB46EE-476F-4EBA-9309-6EB2789A26FE}"/>
            </a:ext>
          </a:extLst>
        </xdr:cNvPr>
        <xdr:cNvCxnSpPr/>
      </xdr:nvCxnSpPr>
      <xdr:spPr>
        <a:xfrm flipV="1">
          <a:off x="18656300" y="182676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20" name="n_1aveValue【庁舎】&#10;一人当たり面積">
          <a:extLst>
            <a:ext uri="{FF2B5EF4-FFF2-40B4-BE49-F238E27FC236}">
              <a16:creationId xmlns:a16="http://schemas.microsoft.com/office/drawing/2014/main" id="{3D62B4EE-E530-4A06-96CC-B65B1D14A19C}"/>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21" name="n_2aveValue【庁舎】&#10;一人当たり面積">
          <a:extLst>
            <a:ext uri="{FF2B5EF4-FFF2-40B4-BE49-F238E27FC236}">
              <a16:creationId xmlns:a16="http://schemas.microsoft.com/office/drawing/2014/main" id="{418F11E4-63BA-4128-88E8-253F7BAC48D1}"/>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22" name="n_3aveValue【庁舎】&#10;一人当たり面積">
          <a:extLst>
            <a:ext uri="{FF2B5EF4-FFF2-40B4-BE49-F238E27FC236}">
              <a16:creationId xmlns:a16="http://schemas.microsoft.com/office/drawing/2014/main" id="{A754DAC6-C438-4414-9C08-E7F5C765D7AD}"/>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23" name="n_4aveValue【庁舎】&#10;一人当たり面積">
          <a:extLst>
            <a:ext uri="{FF2B5EF4-FFF2-40B4-BE49-F238E27FC236}">
              <a16:creationId xmlns:a16="http://schemas.microsoft.com/office/drawing/2014/main" id="{0DE9942E-7CD6-416A-80A0-2850CF45F055}"/>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824" name="n_1mainValue【庁舎】&#10;一人当たり面積">
          <a:extLst>
            <a:ext uri="{FF2B5EF4-FFF2-40B4-BE49-F238E27FC236}">
              <a16:creationId xmlns:a16="http://schemas.microsoft.com/office/drawing/2014/main" id="{A0241367-CB74-4497-A27F-19E88DDD4CEF}"/>
            </a:ext>
          </a:extLst>
        </xdr:cNvPr>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55897</xdr:rowOff>
    </xdr:from>
    <xdr:ext cx="469744" cy="259045"/>
    <xdr:sp macro="" textlink="">
      <xdr:nvSpPr>
        <xdr:cNvPr id="825" name="n_2mainValue【庁舎】&#10;一人当たり面積">
          <a:extLst>
            <a:ext uri="{FF2B5EF4-FFF2-40B4-BE49-F238E27FC236}">
              <a16:creationId xmlns:a16="http://schemas.microsoft.com/office/drawing/2014/main" id="{948A04D4-F002-4A00-AC04-A3FEAF74280F}"/>
            </a:ext>
          </a:extLst>
        </xdr:cNvPr>
        <xdr:cNvSpPr txBox="1"/>
      </xdr:nvSpPr>
      <xdr:spPr>
        <a:xfrm>
          <a:off x="20199427" y="184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135907</xdr:rowOff>
    </xdr:from>
    <xdr:ext cx="469744" cy="259045"/>
    <xdr:sp macro="" textlink="">
      <xdr:nvSpPr>
        <xdr:cNvPr id="826" name="n_3mainValue【庁舎】&#10;一人当たり面積">
          <a:extLst>
            <a:ext uri="{FF2B5EF4-FFF2-40B4-BE49-F238E27FC236}">
              <a16:creationId xmlns:a16="http://schemas.microsoft.com/office/drawing/2014/main" id="{80E9072E-C111-41EE-9CEA-34335B3E7F81}"/>
            </a:ext>
          </a:extLst>
        </xdr:cNvPr>
        <xdr:cNvSpPr txBox="1"/>
      </xdr:nvSpPr>
      <xdr:spPr>
        <a:xfrm>
          <a:off x="193104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27" name="n_4mainValue【庁舎】&#10;一人当たり面積">
          <a:extLst>
            <a:ext uri="{FF2B5EF4-FFF2-40B4-BE49-F238E27FC236}">
              <a16:creationId xmlns:a16="http://schemas.microsoft.com/office/drawing/2014/main" id="{81A854DD-CBB7-4C0D-BBDB-010977092918}"/>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2B8C8034-148A-4750-876E-D034C4D664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A01B182B-19E8-4E74-B443-023E95C145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6B4EEC75-2F05-414F-A6BD-15AB00CC4A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近年建替えを行った認定こども園、幼稚園、保育所及び図書館については、有形固定資産減価償却率の減少が目立つ反面、類似団体と比較して高くなっている施設は、保健センター・保健所、庁舎等がある。</a:t>
          </a:r>
          <a:endParaRPr lang="ja-JP" altLang="ja-JP" sz="1400">
            <a:effectLst/>
          </a:endParaRPr>
        </a:p>
        <a:p>
          <a:r>
            <a:rPr lang="ja-JP" altLang="ja-JP" sz="1100" b="0" i="0" baseline="0">
              <a:solidFill>
                <a:schemeClr val="dk1"/>
              </a:solidFill>
              <a:effectLst/>
              <a:latin typeface="+mn-lt"/>
              <a:ea typeface="+mn-ea"/>
              <a:cs typeface="+mn-cs"/>
            </a:rPr>
            <a:t>　庁舎については建替を</a:t>
          </a:r>
          <a:r>
            <a:rPr lang="en-US" altLang="ja-JP" sz="1100" b="0" i="0" baseline="0">
              <a:solidFill>
                <a:schemeClr val="dk1"/>
              </a:solidFill>
              <a:effectLst/>
              <a:latin typeface="+mn-lt"/>
              <a:ea typeface="+mn-ea"/>
              <a:cs typeface="+mn-cs"/>
            </a:rPr>
            <a:t>R4</a:t>
          </a:r>
          <a:r>
            <a:rPr lang="ja-JP" altLang="ja-JP" sz="1100" b="0" i="0" baseline="0">
              <a:solidFill>
                <a:schemeClr val="dk1"/>
              </a:solidFill>
              <a:effectLst/>
              <a:latin typeface="+mn-lt"/>
              <a:ea typeface="+mn-ea"/>
              <a:cs typeface="+mn-cs"/>
            </a:rPr>
            <a:t>までに実施予定であり、今後減少が見込まれる。消防施設についても昨今の災害の激甚化等を受け、施設の早期更新を計画している。</a:t>
          </a:r>
          <a:endParaRPr lang="ja-JP" altLang="ja-JP" sz="1400">
            <a:effectLst/>
          </a:endParaRPr>
        </a:p>
        <a:p>
          <a:r>
            <a:rPr lang="ja-JP" altLang="ja-JP" sz="1100" b="0" i="0" baseline="0">
              <a:solidFill>
                <a:schemeClr val="dk1"/>
              </a:solidFill>
              <a:effectLst/>
              <a:latin typeface="+mn-lt"/>
              <a:ea typeface="+mn-ea"/>
              <a:cs typeface="+mn-cs"/>
            </a:rPr>
            <a:t>　策定をした個別施設計画に基づき、適正化に取り組んでいく。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近年横ばい状態が続いており、高知県平均を上回っているものの村内に中心となる産業が少ないこと等により、全国平均には遠く及ばず、厳しい財政状況である。</a:t>
          </a:r>
        </a:p>
        <a:p>
          <a:r>
            <a:rPr kumimoji="1" lang="ja-JP" altLang="en-US" sz="1300">
              <a:latin typeface="ＭＳ Ｐゴシック" panose="020B0600070205080204" pitchFamily="50" charset="-128"/>
              <a:ea typeface="ＭＳ Ｐゴシック" panose="020B0600070205080204" pitchFamily="50" charset="-128"/>
            </a:rPr>
            <a:t>　今後とも税収やふるさと納税等の自主財源の確保に努め、行財政の効率化を図るとともに、財政基盤の強化に引き続き取組んでいく必要がある。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経常収支比率については、分母となる経常一般財源において、臨財債が減となったものの、普通交付税・及び地方税の増が主要因となり、対前年度比</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百万円の増加。次に分子では、経常収支比率で大きな比率を占める公債費及び補助金で減となり、分子トータルとしては、対前年度比△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百万円の減少。</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結果、分母が増加し分子が減少したことが、経常収支比率</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ポイントの改善につながった。今後においても大型事業における公債費負担の増等を勘案した場合、これまで以上に歳入経常一般財源の確保及び、歳出経常経費充当一般財源の抑制に努めなければならない。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57996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2261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57996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7489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62</xdr:row>
      <xdr:rowOff>149013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748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149013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3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人件費では、職員給が減となったものの、地域おこし協力隊の増が主要因となり、対前年度比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百万円の増加。</a:t>
          </a:r>
        </a:p>
        <a:p>
          <a:r>
            <a:rPr kumimoji="1" lang="ja-JP" altLang="en-US" sz="1300">
              <a:latin typeface="ＭＳ Ｐゴシック" panose="020B0600070205080204" pitchFamily="50" charset="-128"/>
              <a:ea typeface="ＭＳ Ｐゴシック" panose="020B0600070205080204" pitchFamily="50" charset="-128"/>
            </a:rPr>
            <a:t>　物件費では、ふるさと納税事業等が増となったものの、龍馬チャレンジ事業の減が主要因となり、対前年度比△</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万円の減少。</a:t>
          </a:r>
        </a:p>
        <a:p>
          <a:r>
            <a:rPr kumimoji="1" lang="ja-JP" altLang="en-US" sz="1300">
              <a:latin typeface="ＭＳ Ｐゴシック" panose="020B0600070205080204" pitchFamily="50" charset="-128"/>
              <a:ea typeface="ＭＳ Ｐゴシック" panose="020B0600070205080204" pitchFamily="50" charset="-128"/>
            </a:rPr>
            <a:t>　以上の結果、人件費・物件費では、対前年度比△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百万円の減となった。今後においても消耗品等の節減に努めなければならない。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59283</xdr:rowOff>
    </xdr:from>
    <xdr:to>
      <xdr:col>23</xdr:col>
      <xdr:colOff>133350</xdr:colOff>
      <xdr:row>83</xdr:row>
      <xdr:rowOff>117098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89633"/>
          <a:ext cx="838200" cy="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117098</xdr:rowOff>
    </xdr:from>
    <xdr:to>
      <xdr:col>19</xdr:col>
      <xdr:colOff>133350</xdr:colOff>
      <xdr:row>84</xdr:row>
      <xdr:rowOff>71599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347448"/>
          <a:ext cx="889000" cy="1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132187</xdr:rowOff>
    </xdr:from>
    <xdr:to>
      <xdr:col>15</xdr:col>
      <xdr:colOff>82550</xdr:colOff>
      <xdr:row>84</xdr:row>
      <xdr:rowOff>71599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62537"/>
          <a:ext cx="8890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115323</xdr:rowOff>
    </xdr:from>
    <xdr:to>
      <xdr:col>11</xdr:col>
      <xdr:colOff>31750</xdr:colOff>
      <xdr:row>83</xdr:row>
      <xdr:rowOff>132187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74223"/>
          <a:ext cx="889000" cy="1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8483</xdr:rowOff>
    </xdr:from>
    <xdr:to>
      <xdr:col>23</xdr:col>
      <xdr:colOff>184150</xdr:colOff>
      <xdr:row>83</xdr:row>
      <xdr:rowOff>110083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25010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66298</xdr:rowOff>
    </xdr:from>
    <xdr:to>
      <xdr:col>19</xdr:col>
      <xdr:colOff>184150</xdr:colOff>
      <xdr:row>83</xdr:row>
      <xdr:rowOff>167898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6625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6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20799</xdr:rowOff>
    </xdr:from>
    <xdr:to>
      <xdr:col>15</xdr:col>
      <xdr:colOff>133350</xdr:colOff>
      <xdr:row>84</xdr:row>
      <xdr:rowOff>122399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107176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0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81387</xdr:rowOff>
    </xdr:from>
    <xdr:to>
      <xdr:col>11</xdr:col>
      <xdr:colOff>82550</xdr:colOff>
      <xdr:row>84</xdr:row>
      <xdr:rowOff>11537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64523</xdr:rowOff>
    </xdr:from>
    <xdr:to>
      <xdr:col>7</xdr:col>
      <xdr:colOff>31750</xdr:colOff>
      <xdr:row>82</xdr:row>
      <xdr:rowOff>166123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ポイント上回っているものの、全国町村平均よりは下回っている。今後においても、国家公務員の給与制度を基本として運用し、適正な給与水準の維持に努める。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44148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543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78618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854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類似団体平均値を下回っている状況ではあるが、今後も日高村集中改革プランをもとに住民サービスの低下とならないよう計画的な職員採用を行いながら、適正な定員管理に努める。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18711</xdr:rowOff>
    </xdr:from>
    <xdr:to>
      <xdr:col>81</xdr:col>
      <xdr:colOff>44450</xdr:colOff>
      <xdr:row>62</xdr:row>
      <xdr:rowOff>25950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64861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1016</xdr:rowOff>
    </xdr:from>
    <xdr:to>
      <xdr:col>77</xdr:col>
      <xdr:colOff>44450</xdr:colOff>
      <xdr:row>62</xdr:row>
      <xdr:rowOff>25950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30916"/>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92032</xdr:rowOff>
    </xdr:from>
    <xdr:to>
      <xdr:col>72</xdr:col>
      <xdr:colOff>203200</xdr:colOff>
      <xdr:row>62</xdr:row>
      <xdr:rowOff>1016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048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92032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3761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139361</xdr:rowOff>
    </xdr:from>
    <xdr:to>
      <xdr:col>81</xdr:col>
      <xdr:colOff>95250</xdr:colOff>
      <xdr:row>62</xdr:row>
      <xdr:rowOff>69511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155888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146600</xdr:rowOff>
    </xdr:from>
    <xdr:to>
      <xdr:col>77</xdr:col>
      <xdr:colOff>95250</xdr:colOff>
      <xdr:row>62</xdr:row>
      <xdr:rowOff>76750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86927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121666</xdr:rowOff>
    </xdr:from>
    <xdr:to>
      <xdr:col>73</xdr:col>
      <xdr:colOff>44450</xdr:colOff>
      <xdr:row>62</xdr:row>
      <xdr:rowOff>51816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61993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41232</xdr:rowOff>
    </xdr:from>
    <xdr:to>
      <xdr:col>68</xdr:col>
      <xdr:colOff>203200</xdr:colOff>
      <xdr:row>61</xdr:row>
      <xdr:rowOff>142832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153009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6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元利償還金において、対前年度比△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の減となり、一時的に比率の改善につながった。現在では交付税算入のある起債を積極的に借入れ事業を実施しており、現在進行中の「治水対策事業」・「庁舎建設事業」等の大型事業の実施による借入と合せて、本比率は上昇していくことが予想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153670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97367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庁舎建設事業を起因とする基金繰入金により、充当可能基金残高が減少したことにより、対前年度比</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ポイント悪化となった。</a:t>
          </a:r>
        </a:p>
        <a:p>
          <a:r>
            <a:rPr kumimoji="1" lang="ja-JP" altLang="en-US" sz="1300">
              <a:latin typeface="ＭＳ Ｐゴシック" panose="020B0600070205080204" pitchFamily="50" charset="-128"/>
              <a:ea typeface="ＭＳ Ｐゴシック" panose="020B0600070205080204" pitchFamily="50" charset="-128"/>
            </a:rPr>
            <a:t>　現在では交付税算入のある起債を積極的に借入れ事業を実施しているが、現在進行中の「治水対策事業」・「庁舎建設事業」等の大型事業による借入れにより、本比率は上昇していくことが予想されている。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再任用職員が増となったものの、職員給において、事業費支弁への振替え増により、経常経費充当一般財源が減となった結果である。今後においても退職不補充・昇給延伸による人件費の抑制により、改善されてきた適正な水準を維持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ポイント悪化となった。主要因としては、一般管理費、非常備消防費等の増により、経常経費充当一般財源が対前年度比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百万円の増加となった。今後とも引き続きコスト意識を持ち、経常的物件費の抑制に努める。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14</xdr:row>
      <xdr:rowOff>144145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33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14</xdr:row>
      <xdr:rowOff>132715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872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132715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872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132715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644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93345</xdr:rowOff>
    </xdr:from>
    <xdr:to>
      <xdr:col>82</xdr:col>
      <xdr:colOff>158750</xdr:colOff>
      <xdr:row>15</xdr:row>
      <xdr:rowOff>23495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109872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36195</xdr:rowOff>
    </xdr:from>
    <xdr:to>
      <xdr:col>74</xdr:col>
      <xdr:colOff>31750</xdr:colOff>
      <xdr:row>14</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147972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xdr:rowOff>
    </xdr:from>
    <xdr:to>
      <xdr:col>65</xdr:col>
      <xdr:colOff>53975</xdr:colOff>
      <xdr:row>14</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125112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ポイント改善している。主要因としては、ふるさと納税を保育所運営費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単独分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へ事業充当したことにより、一般財源が抑制された結果である。</a:t>
          </a:r>
        </a:p>
        <a:p>
          <a:r>
            <a:rPr kumimoji="1" lang="ja-JP" altLang="en-US" sz="1300">
              <a:latin typeface="ＭＳ Ｐゴシック" panose="020B0600070205080204" pitchFamily="50" charset="-128"/>
              <a:ea typeface="ＭＳ Ｐゴシック" panose="020B0600070205080204" pitchFamily="50" charset="-128"/>
            </a:rPr>
            <a:t>　今後も社会情勢により増加が予想される社会保障経費と共に本村の当比率にも注視してく必要がある。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53522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39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140607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8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140607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17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ポイント悪化となった。その他は特別会計への繰出金によるものが主要因となっている。今後も高齢化の影響により、後期高齢者医療・介護保険事業等における医療費負担の増 等、増加が予想されるところである。</a:t>
          </a:r>
        </a:p>
        <a:p>
          <a:r>
            <a:rPr kumimoji="1" lang="ja-JP" altLang="en-US" sz="1300">
              <a:latin typeface="ＭＳ Ｐゴシック" panose="020B0600070205080204" pitchFamily="50" charset="-128"/>
              <a:ea typeface="ＭＳ Ｐゴシック" panose="020B0600070205080204" pitchFamily="50" charset="-128"/>
            </a:rPr>
            <a:t>　今後も健診受診率の向上等により、医療費・扶助費の抑制に努め、一般会計からの繰出金の圧縮を図るとともに、繰出基準に基づいた適正な執行に努める。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147574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568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55</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55</xdr:row>
      <xdr:rowOff>156718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63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96774</xdr:rowOff>
    </xdr:from>
    <xdr:to>
      <xdr:col>82</xdr:col>
      <xdr:colOff>158750</xdr:colOff>
      <xdr:row>56</xdr:row>
      <xdr:rowOff>26924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113301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ポイント改善となった。主要因としては、一部事務組合である学校組合負担金の減により、経常経費充当一般財源が対前年度比△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百万円の減少となった。今後においても、補助基準・要綱に基づいた適切な執行はもとより、必要性の低い補助金の見直しや廃止に努める。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74422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6786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74422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706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646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ポイント改善している。主要因としては、元利償還金が対前年度比△</a:t>
          </a:r>
          <a:r>
            <a:rPr kumimoji="1" lang="en-US" altLang="ja-JP" sz="1300">
              <a:latin typeface="ＭＳ Ｐゴシック" panose="020B0600070205080204" pitchFamily="50" charset="-128"/>
              <a:ea typeface="ＭＳ Ｐゴシック" panose="020B0600070205080204" pitchFamily="50" charset="-128"/>
            </a:rPr>
            <a:t>5.5%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の減となった結果である。現在では交付税算入のある起債を積極的に借入れ事業を展開しているが、今後の「治水対策事業」・「庁舎建設事業」等の大型事業による借入を鑑みると、本比率は上昇していくことが予想される。今後においても中長期的な財政計画に基づく行財政運営に努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20320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72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20320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ポイント改善となった。主要因としては、物件費、人件費、維持管理費が増加となったものの、補助費等で対前年度比△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百万円の減少となった結果である。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8889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3019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8889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40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xdr:rowOff>
    </xdr:from>
    <xdr:to>
      <xdr:col>69</xdr:col>
      <xdr:colOff>92075</xdr:colOff>
      <xdr:row>77</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067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66057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66057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106466</xdr:rowOff>
    </xdr:from>
    <xdr:to>
      <xdr:col>29</xdr:col>
      <xdr:colOff>127000</xdr:colOff>
      <xdr:row>17</xdr:row>
      <xdr:rowOff>152670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68741"/>
          <a:ext cx="647700" cy="46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152670</xdr:rowOff>
    </xdr:from>
    <xdr:to>
      <xdr:col>26</xdr:col>
      <xdr:colOff>50800</xdr:colOff>
      <xdr:row>18</xdr:row>
      <xdr:rowOff>331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4945"/>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161613</xdr:rowOff>
    </xdr:from>
    <xdr:to>
      <xdr:col>22</xdr:col>
      <xdr:colOff>114300</xdr:colOff>
      <xdr:row>18</xdr:row>
      <xdr:rowOff>331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23888"/>
          <a:ext cx="698500" cy="1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161613</xdr:rowOff>
    </xdr:from>
    <xdr:to>
      <xdr:col>18</xdr:col>
      <xdr:colOff>177800</xdr:colOff>
      <xdr:row>18</xdr:row>
      <xdr:rowOff>45905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23888"/>
          <a:ext cx="698500" cy="5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55666</xdr:rowOff>
    </xdr:from>
    <xdr:to>
      <xdr:col>29</xdr:col>
      <xdr:colOff>177800</xdr:colOff>
      <xdr:row>17</xdr:row>
      <xdr:rowOff>157266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27743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101870</xdr:rowOff>
    </xdr:from>
    <xdr:to>
      <xdr:col>26</xdr:col>
      <xdr:colOff>101600</xdr:colOff>
      <xdr:row>18</xdr:row>
      <xdr:rowOff>32020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120981</xdr:rowOff>
    </xdr:from>
    <xdr:to>
      <xdr:col>22</xdr:col>
      <xdr:colOff>165100</xdr:colOff>
      <xdr:row>18</xdr:row>
      <xdr:rowOff>51131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35908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110813</xdr:rowOff>
    </xdr:from>
    <xdr:to>
      <xdr:col>19</xdr:col>
      <xdr:colOff>38100</xdr:colOff>
      <xdr:row>18</xdr:row>
      <xdr:rowOff>40963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25740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5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166555</xdr:rowOff>
    </xdr:from>
    <xdr:to>
      <xdr:col>15</xdr:col>
      <xdr:colOff>101600</xdr:colOff>
      <xdr:row>18</xdr:row>
      <xdr:rowOff>96705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81482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135637</xdr:rowOff>
    </xdr:from>
    <xdr:to>
      <xdr:col>29</xdr:col>
      <xdr:colOff>127000</xdr:colOff>
      <xdr:row>37</xdr:row>
      <xdr:rowOff>9924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88887"/>
          <a:ext cx="647700" cy="4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135637</xdr:rowOff>
    </xdr:from>
    <xdr:to>
      <xdr:col>26</xdr:col>
      <xdr:colOff>50800</xdr:colOff>
      <xdr:row>37</xdr:row>
      <xdr:rowOff>31952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88887"/>
          <a:ext cx="698500" cy="6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6136</xdr:rowOff>
    </xdr:from>
    <xdr:to>
      <xdr:col>22</xdr:col>
      <xdr:colOff>114300</xdr:colOff>
      <xdr:row>37</xdr:row>
      <xdr:rowOff>31952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30836"/>
          <a:ext cx="698500" cy="25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6136</xdr:rowOff>
    </xdr:from>
    <xdr:to>
      <xdr:col>18</xdr:col>
      <xdr:colOff>177800</xdr:colOff>
      <xdr:row>37</xdr:row>
      <xdr:rowOff>28490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30836"/>
          <a:ext cx="698500" cy="2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130574</xdr:rowOff>
    </xdr:from>
    <xdr:to>
      <xdr:col>29</xdr:col>
      <xdr:colOff>177800</xdr:colOff>
      <xdr:row>37</xdr:row>
      <xdr:rowOff>60724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102651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84837</xdr:rowOff>
    </xdr:from>
    <xdr:to>
      <xdr:col>26</xdr:col>
      <xdr:colOff>101600</xdr:colOff>
      <xdr:row>37</xdr:row>
      <xdr:rowOff>14987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0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152602</xdr:rowOff>
    </xdr:from>
    <xdr:to>
      <xdr:col>22</xdr:col>
      <xdr:colOff>165100</xdr:colOff>
      <xdr:row>37</xdr:row>
      <xdr:rowOff>82752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0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67529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126786</xdr:rowOff>
    </xdr:from>
    <xdr:to>
      <xdr:col>19</xdr:col>
      <xdr:colOff>38100</xdr:colOff>
      <xdr:row>37</xdr:row>
      <xdr:rowOff>56936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238563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149140</xdr:rowOff>
    </xdr:from>
    <xdr:to>
      <xdr:col>15</xdr:col>
      <xdr:colOff>101600</xdr:colOff>
      <xdr:row>37</xdr:row>
      <xdr:rowOff>79290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260917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70303</xdr:rowOff>
    </xdr:from>
    <xdr:to>
      <xdr:col>24</xdr:col>
      <xdr:colOff>63500</xdr:colOff>
      <xdr:row>36</xdr:row>
      <xdr:rowOff>108600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2503"/>
          <a:ext cx="838200" cy="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92380</xdr:rowOff>
    </xdr:from>
    <xdr:to>
      <xdr:col>19</xdr:col>
      <xdr:colOff>177800</xdr:colOff>
      <xdr:row>36</xdr:row>
      <xdr:rowOff>108600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64580"/>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92380</xdr:rowOff>
    </xdr:from>
    <xdr:to>
      <xdr:col>15</xdr:col>
      <xdr:colOff>50800</xdr:colOff>
      <xdr:row>36</xdr:row>
      <xdr:rowOff>138350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4580"/>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138350</xdr:rowOff>
    </xdr:from>
    <xdr:to>
      <xdr:col>10</xdr:col>
      <xdr:colOff>114300</xdr:colOff>
      <xdr:row>37</xdr:row>
      <xdr:rowOff>24790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0550"/>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19503</xdr:rowOff>
    </xdr:from>
    <xdr:to>
      <xdr:col>24</xdr:col>
      <xdr:colOff>114300</xdr:colOff>
      <xdr:row>36</xdr:row>
      <xdr:rowOff>121103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169380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57800</xdr:rowOff>
    </xdr:from>
    <xdr:to>
      <xdr:col>20</xdr:col>
      <xdr:colOff>38100</xdr:colOff>
      <xdr:row>36</xdr:row>
      <xdr:rowOff>159400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150527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2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41580</xdr:rowOff>
    </xdr:from>
    <xdr:to>
      <xdr:col>15</xdr:col>
      <xdr:colOff>101600</xdr:colOff>
      <xdr:row>36</xdr:row>
      <xdr:rowOff>143180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134307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0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87550</xdr:rowOff>
    </xdr:from>
    <xdr:to>
      <xdr:col>10</xdr:col>
      <xdr:colOff>165100</xdr:colOff>
      <xdr:row>37</xdr:row>
      <xdr:rowOff>17700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8827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145440</xdr:rowOff>
    </xdr:from>
    <xdr:to>
      <xdr:col>6</xdr:col>
      <xdr:colOff>38100</xdr:colOff>
      <xdr:row>37</xdr:row>
      <xdr:rowOff>75590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66717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49604</xdr:rowOff>
    </xdr:from>
    <xdr:to>
      <xdr:col>24</xdr:col>
      <xdr:colOff>63500</xdr:colOff>
      <xdr:row>55</xdr:row>
      <xdr:rowOff>137624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479354"/>
          <a:ext cx="838200" cy="8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66507</xdr:rowOff>
    </xdr:from>
    <xdr:to>
      <xdr:col>19</xdr:col>
      <xdr:colOff>177800</xdr:colOff>
      <xdr:row>55</xdr:row>
      <xdr:rowOff>49604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324807"/>
          <a:ext cx="889000" cy="1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66507</xdr:rowOff>
    </xdr:from>
    <xdr:to>
      <xdr:col>15</xdr:col>
      <xdr:colOff>50800</xdr:colOff>
      <xdr:row>55</xdr:row>
      <xdr:rowOff>25665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324807"/>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25665</xdr:rowOff>
    </xdr:from>
    <xdr:to>
      <xdr:col>10</xdr:col>
      <xdr:colOff>114300</xdr:colOff>
      <xdr:row>56</xdr:row>
      <xdr:rowOff>45362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55415"/>
          <a:ext cx="889000" cy="1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86824</xdr:rowOff>
    </xdr:from>
    <xdr:to>
      <xdr:col>24</xdr:col>
      <xdr:colOff>114300</xdr:colOff>
      <xdr:row>56</xdr:row>
      <xdr:rowOff>16974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65251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9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170254</xdr:rowOff>
    </xdr:from>
    <xdr:to>
      <xdr:col>20</xdr:col>
      <xdr:colOff>38100</xdr:colOff>
      <xdr:row>55</xdr:row>
      <xdr:rowOff>100404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116931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0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15707</xdr:rowOff>
    </xdr:from>
    <xdr:to>
      <xdr:col>15</xdr:col>
      <xdr:colOff>101600</xdr:colOff>
      <xdr:row>54</xdr:row>
      <xdr:rowOff>117307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133834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146315</xdr:rowOff>
    </xdr:from>
    <xdr:to>
      <xdr:col>10</xdr:col>
      <xdr:colOff>165100</xdr:colOff>
      <xdr:row>55</xdr:row>
      <xdr:rowOff>76465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92992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166012</xdr:rowOff>
    </xdr:from>
    <xdr:to>
      <xdr:col>6</xdr:col>
      <xdr:colOff>38100</xdr:colOff>
      <xdr:row>56</xdr:row>
      <xdr:rowOff>96162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87289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158445</xdr:rowOff>
    </xdr:from>
    <xdr:to>
      <xdr:col>24</xdr:col>
      <xdr:colOff>63500</xdr:colOff>
      <xdr:row>78</xdr:row>
      <xdr:rowOff>16980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60095"/>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158445</xdr:rowOff>
    </xdr:from>
    <xdr:to>
      <xdr:col>19</xdr:col>
      <xdr:colOff>177800</xdr:colOff>
      <xdr:row>78</xdr:row>
      <xdr:rowOff>68720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60095"/>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68720</xdr:rowOff>
    </xdr:from>
    <xdr:to>
      <xdr:col>15</xdr:col>
      <xdr:colOff>50800</xdr:colOff>
      <xdr:row>78</xdr:row>
      <xdr:rowOff>79273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182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46202</xdr:rowOff>
    </xdr:from>
    <xdr:to>
      <xdr:col>10</xdr:col>
      <xdr:colOff>114300</xdr:colOff>
      <xdr:row>78</xdr:row>
      <xdr:rowOff>79273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1930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137630</xdr:rowOff>
    </xdr:from>
    <xdr:to>
      <xdr:col>24</xdr:col>
      <xdr:colOff>114300</xdr:colOff>
      <xdr:row>78</xdr:row>
      <xdr:rowOff>67780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116057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107645</xdr:rowOff>
    </xdr:from>
    <xdr:to>
      <xdr:col>20</xdr:col>
      <xdr:colOff>38100</xdr:colOff>
      <xdr:row>78</xdr:row>
      <xdr:rowOff>37795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28922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17920</xdr:rowOff>
    </xdr:from>
    <xdr:to>
      <xdr:col>15</xdr:col>
      <xdr:colOff>101600</xdr:colOff>
      <xdr:row>78</xdr:row>
      <xdr:rowOff>119520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110647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28473</xdr:rowOff>
    </xdr:from>
    <xdr:to>
      <xdr:col>10</xdr:col>
      <xdr:colOff>165100</xdr:colOff>
      <xdr:row>78</xdr:row>
      <xdr:rowOff>130073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121200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166852</xdr:rowOff>
    </xdr:from>
    <xdr:to>
      <xdr:col>6</xdr:col>
      <xdr:colOff>38100</xdr:colOff>
      <xdr:row>78</xdr:row>
      <xdr:rowOff>97002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88129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119202</xdr:rowOff>
    </xdr:from>
    <xdr:to>
      <xdr:col>24</xdr:col>
      <xdr:colOff>63500</xdr:colOff>
      <xdr:row>95</xdr:row>
      <xdr:rowOff>146735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6952"/>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107925</xdr:rowOff>
    </xdr:from>
    <xdr:to>
      <xdr:col>19</xdr:col>
      <xdr:colOff>177800</xdr:colOff>
      <xdr:row>95</xdr:row>
      <xdr:rowOff>146735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95675"/>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39255</xdr:rowOff>
    </xdr:from>
    <xdr:to>
      <xdr:col>15</xdr:col>
      <xdr:colOff>50800</xdr:colOff>
      <xdr:row>95</xdr:row>
      <xdr:rowOff>107925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27005"/>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39255</xdr:rowOff>
    </xdr:from>
    <xdr:to>
      <xdr:col>10</xdr:col>
      <xdr:colOff>114300</xdr:colOff>
      <xdr:row>95</xdr:row>
      <xdr:rowOff>116002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27005"/>
          <a:ext cx="889000" cy="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68402</xdr:rowOff>
    </xdr:from>
    <xdr:to>
      <xdr:col>24</xdr:col>
      <xdr:colOff>114300</xdr:colOff>
      <xdr:row>95</xdr:row>
      <xdr:rowOff>170002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91279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95935</xdr:rowOff>
    </xdr:from>
    <xdr:to>
      <xdr:col>20</xdr:col>
      <xdr:colOff>38100</xdr:colOff>
      <xdr:row>96</xdr:row>
      <xdr:rowOff>26085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42612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57125</xdr:rowOff>
    </xdr:from>
    <xdr:to>
      <xdr:col>15</xdr:col>
      <xdr:colOff>101600</xdr:colOff>
      <xdr:row>95</xdr:row>
      <xdr:rowOff>158725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159905</xdr:rowOff>
    </xdr:from>
    <xdr:to>
      <xdr:col>10</xdr:col>
      <xdr:colOff>165100</xdr:colOff>
      <xdr:row>95</xdr:row>
      <xdr:rowOff>90055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106582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65202</xdr:rowOff>
    </xdr:from>
    <xdr:to>
      <xdr:col>6</xdr:col>
      <xdr:colOff>38100</xdr:colOff>
      <xdr:row>95</xdr:row>
      <xdr:rowOff>166802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122555</xdr:rowOff>
    </xdr:from>
    <xdr:to>
      <xdr:col>55</xdr:col>
      <xdr:colOff>0</xdr:colOff>
      <xdr:row>35</xdr:row>
      <xdr:rowOff>128741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23305"/>
          <a:ext cx="8382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158262</xdr:rowOff>
    </xdr:from>
    <xdr:to>
      <xdr:col>50</xdr:col>
      <xdr:colOff>114300</xdr:colOff>
      <xdr:row>35</xdr:row>
      <xdr:rowOff>122555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987562"/>
          <a:ext cx="889000" cy="1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158262</xdr:rowOff>
    </xdr:from>
    <xdr:to>
      <xdr:col>45</xdr:col>
      <xdr:colOff>177800</xdr:colOff>
      <xdr:row>35</xdr:row>
      <xdr:rowOff>113031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87562"/>
          <a:ext cx="889000" cy="1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113031</xdr:rowOff>
    </xdr:from>
    <xdr:to>
      <xdr:col>41</xdr:col>
      <xdr:colOff>50800</xdr:colOff>
      <xdr:row>36</xdr:row>
      <xdr:rowOff>19877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13781"/>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77941</xdr:rowOff>
    </xdr:from>
    <xdr:to>
      <xdr:col>55</xdr:col>
      <xdr:colOff>50800</xdr:colOff>
      <xdr:row>36</xdr:row>
      <xdr:rowOff>8091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100818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3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71755</xdr:rowOff>
    </xdr:from>
    <xdr:to>
      <xdr:col>50</xdr:col>
      <xdr:colOff>165100</xdr:colOff>
      <xdr:row>36</xdr:row>
      <xdr:rowOff>1905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18432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107462</xdr:rowOff>
    </xdr:from>
    <xdr:to>
      <xdr:col>46</xdr:col>
      <xdr:colOff>38100</xdr:colOff>
      <xdr:row>35</xdr:row>
      <xdr:rowOff>37612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54139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1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62231</xdr:rowOff>
    </xdr:from>
    <xdr:to>
      <xdr:col>41</xdr:col>
      <xdr:colOff>101600</xdr:colOff>
      <xdr:row>35</xdr:row>
      <xdr:rowOff>163831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3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140527</xdr:rowOff>
    </xdr:from>
    <xdr:to>
      <xdr:col>36</xdr:col>
      <xdr:colOff>165100</xdr:colOff>
      <xdr:row>36</xdr:row>
      <xdr:rowOff>70677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61804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3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129262</xdr:rowOff>
    </xdr:from>
    <xdr:to>
      <xdr:col>55</xdr:col>
      <xdr:colOff>0</xdr:colOff>
      <xdr:row>58</xdr:row>
      <xdr:rowOff>119991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01912"/>
          <a:ext cx="8382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57489</xdr:rowOff>
    </xdr:from>
    <xdr:to>
      <xdr:col>50</xdr:col>
      <xdr:colOff>114300</xdr:colOff>
      <xdr:row>58</xdr:row>
      <xdr:rowOff>119991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1589"/>
          <a:ext cx="889000" cy="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55987</xdr:rowOff>
    </xdr:from>
    <xdr:to>
      <xdr:col>45</xdr:col>
      <xdr:colOff>177800</xdr:colOff>
      <xdr:row>58</xdr:row>
      <xdr:rowOff>57489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008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55987</xdr:rowOff>
    </xdr:from>
    <xdr:to>
      <xdr:col>41</xdr:col>
      <xdr:colOff>50800</xdr:colOff>
      <xdr:row>58</xdr:row>
      <xdr:rowOff>127373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0087"/>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78462</xdr:rowOff>
    </xdr:from>
    <xdr:to>
      <xdr:col>55</xdr:col>
      <xdr:colOff>50800</xdr:colOff>
      <xdr:row>58</xdr:row>
      <xdr:rowOff>8612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101339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69191</xdr:rowOff>
    </xdr:from>
    <xdr:to>
      <xdr:col>50</xdr:col>
      <xdr:colOff>165100</xdr:colOff>
      <xdr:row>58</xdr:row>
      <xdr:rowOff>170791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15868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6689</xdr:rowOff>
    </xdr:from>
    <xdr:to>
      <xdr:col>46</xdr:col>
      <xdr:colOff>38100</xdr:colOff>
      <xdr:row>58</xdr:row>
      <xdr:rowOff>108289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124816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5187</xdr:rowOff>
    </xdr:from>
    <xdr:to>
      <xdr:col>41</xdr:col>
      <xdr:colOff>101600</xdr:colOff>
      <xdr:row>58</xdr:row>
      <xdr:rowOff>106787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123314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76573</xdr:rowOff>
    </xdr:from>
    <xdr:to>
      <xdr:col>36</xdr:col>
      <xdr:colOff>165100</xdr:colOff>
      <xdr:row>59</xdr:row>
      <xdr:rowOff>6723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23250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9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91120</xdr:rowOff>
    </xdr:from>
    <xdr:to>
      <xdr:col>55</xdr:col>
      <xdr:colOff>0</xdr:colOff>
      <xdr:row>79</xdr:row>
      <xdr:rowOff>97464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5670"/>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43250</xdr:rowOff>
    </xdr:from>
    <xdr:to>
      <xdr:col>50</xdr:col>
      <xdr:colOff>114300</xdr:colOff>
      <xdr:row>79</xdr:row>
      <xdr:rowOff>91120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7800"/>
          <a:ext cx="8890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36060</xdr:rowOff>
    </xdr:from>
    <xdr:to>
      <xdr:col>45</xdr:col>
      <xdr:colOff>177800</xdr:colOff>
      <xdr:row>79</xdr:row>
      <xdr:rowOff>43250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0610"/>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36060</xdr:rowOff>
    </xdr:from>
    <xdr:to>
      <xdr:col>41</xdr:col>
      <xdr:colOff>50800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80610"/>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46664</xdr:rowOff>
    </xdr:from>
    <xdr:to>
      <xdr:col>55</xdr:col>
      <xdr:colOff>50800</xdr:colOff>
      <xdr:row>79</xdr:row>
      <xdr:rowOff>148264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40320</xdr:rowOff>
    </xdr:from>
    <xdr:to>
      <xdr:col>50</xdr:col>
      <xdr:colOff>165100</xdr:colOff>
      <xdr:row>79</xdr:row>
      <xdr:rowOff>141920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133047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163900</xdr:rowOff>
    </xdr:from>
    <xdr:to>
      <xdr:col>46</xdr:col>
      <xdr:colOff>38100</xdr:colOff>
      <xdr:row>79</xdr:row>
      <xdr:rowOff>94050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110577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156710</xdr:rowOff>
    </xdr:from>
    <xdr:to>
      <xdr:col>41</xdr:col>
      <xdr:colOff>101600</xdr:colOff>
      <xdr:row>79</xdr:row>
      <xdr:rowOff>86860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103387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0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99164</xdr:rowOff>
    </xdr:from>
    <xdr:to>
      <xdr:col>55</xdr:col>
      <xdr:colOff>0</xdr:colOff>
      <xdr:row>95</xdr:row>
      <xdr:rowOff>170117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529664"/>
          <a:ext cx="838200" cy="9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170117</xdr:rowOff>
    </xdr:from>
    <xdr:to>
      <xdr:col>50</xdr:col>
      <xdr:colOff>114300</xdr:colOff>
      <xdr:row>96</xdr:row>
      <xdr:rowOff>62982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57867"/>
          <a:ext cx="889000" cy="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97670</xdr:rowOff>
    </xdr:from>
    <xdr:to>
      <xdr:col>45</xdr:col>
      <xdr:colOff>177800</xdr:colOff>
      <xdr:row>96</xdr:row>
      <xdr:rowOff>62982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85420"/>
          <a:ext cx="889000" cy="1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97670</xdr:rowOff>
    </xdr:from>
    <xdr:to>
      <xdr:col>41</xdr:col>
      <xdr:colOff>50800</xdr:colOff>
      <xdr:row>95</xdr:row>
      <xdr:rowOff>156237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85420"/>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48364</xdr:rowOff>
    </xdr:from>
    <xdr:to>
      <xdr:col>55</xdr:col>
      <xdr:colOff>50800</xdr:colOff>
      <xdr:row>90</xdr:row>
      <xdr:rowOff>149964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4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134741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39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119317</xdr:rowOff>
    </xdr:from>
    <xdr:to>
      <xdr:col>50</xdr:col>
      <xdr:colOff>165100</xdr:colOff>
      <xdr:row>96</xdr:row>
      <xdr:rowOff>49467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65994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8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12182</xdr:rowOff>
    </xdr:from>
    <xdr:to>
      <xdr:col>46</xdr:col>
      <xdr:colOff>38100</xdr:colOff>
      <xdr:row>96</xdr:row>
      <xdr:rowOff>113782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130309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4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46870</xdr:rowOff>
    </xdr:from>
    <xdr:to>
      <xdr:col>41</xdr:col>
      <xdr:colOff>101600</xdr:colOff>
      <xdr:row>95</xdr:row>
      <xdr:rowOff>148470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164997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0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105437</xdr:rowOff>
    </xdr:from>
    <xdr:to>
      <xdr:col>36</xdr:col>
      <xdr:colOff>165100</xdr:colOff>
      <xdr:row>96</xdr:row>
      <xdr:rowOff>35587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52114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16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117849</xdr:rowOff>
    </xdr:from>
    <xdr:to>
      <xdr:col>85</xdr:col>
      <xdr:colOff>127000</xdr:colOff>
      <xdr:row>38</xdr:row>
      <xdr:rowOff>157531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2949"/>
          <a:ext cx="8382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157531</xdr:rowOff>
    </xdr:from>
    <xdr:to>
      <xdr:col>81</xdr:col>
      <xdr:colOff>50800</xdr:colOff>
      <xdr:row>39</xdr:row>
      <xdr:rowOff>32658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2631"/>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32658</xdr:rowOff>
    </xdr:from>
    <xdr:to>
      <xdr:col>76</xdr:col>
      <xdr:colOff>114300</xdr:colOff>
      <xdr:row>39</xdr:row>
      <xdr:rowOff>33477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920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155626</xdr:rowOff>
    </xdr:from>
    <xdr:to>
      <xdr:col>71</xdr:col>
      <xdr:colOff>177800</xdr:colOff>
      <xdr:row>39</xdr:row>
      <xdr:rowOff>33477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327826"/>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73975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67049</xdr:rowOff>
    </xdr:from>
    <xdr:to>
      <xdr:col>85</xdr:col>
      <xdr:colOff>177800</xdr:colOff>
      <xdr:row>38</xdr:row>
      <xdr:rowOff>168649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153426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106731</xdr:rowOff>
    </xdr:from>
    <xdr:to>
      <xdr:col>81</xdr:col>
      <xdr:colOff>101600</xdr:colOff>
      <xdr:row>39</xdr:row>
      <xdr:rowOff>36881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28008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153308</xdr:rowOff>
    </xdr:from>
    <xdr:to>
      <xdr:col>76</xdr:col>
      <xdr:colOff>165100</xdr:colOff>
      <xdr:row>39</xdr:row>
      <xdr:rowOff>83458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74585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154127</xdr:rowOff>
    </xdr:from>
    <xdr:to>
      <xdr:col>72</xdr:col>
      <xdr:colOff>38100</xdr:colOff>
      <xdr:row>39</xdr:row>
      <xdr:rowOff>84277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75404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104826</xdr:rowOff>
    </xdr:from>
    <xdr:to>
      <xdr:col>67</xdr:col>
      <xdr:colOff>101600</xdr:colOff>
      <xdr:row>37</xdr:row>
      <xdr:rowOff>34976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2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51503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0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140976</xdr:rowOff>
    </xdr:from>
    <xdr:to>
      <xdr:col>85</xdr:col>
      <xdr:colOff>127000</xdr:colOff>
      <xdr:row>76</xdr:row>
      <xdr:rowOff>156204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71176"/>
          <a:ext cx="8382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140976</xdr:rowOff>
    </xdr:from>
    <xdr:to>
      <xdr:col>81</xdr:col>
      <xdr:colOff>50800</xdr:colOff>
      <xdr:row>76</xdr:row>
      <xdr:rowOff>160274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71176"/>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140253</xdr:rowOff>
    </xdr:from>
    <xdr:to>
      <xdr:col>76</xdr:col>
      <xdr:colOff>114300</xdr:colOff>
      <xdr:row>76</xdr:row>
      <xdr:rowOff>160274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7045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136806</xdr:rowOff>
    </xdr:from>
    <xdr:to>
      <xdr:col>71</xdr:col>
      <xdr:colOff>177800</xdr:colOff>
      <xdr:row>76</xdr:row>
      <xdr:rowOff>140253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67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105404</xdr:rowOff>
    </xdr:from>
    <xdr:to>
      <xdr:col>85</xdr:col>
      <xdr:colOff>177800</xdr:colOff>
      <xdr:row>77</xdr:row>
      <xdr:rowOff>35554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83831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90176</xdr:rowOff>
    </xdr:from>
    <xdr:to>
      <xdr:col>81</xdr:col>
      <xdr:colOff>101600</xdr:colOff>
      <xdr:row>77</xdr:row>
      <xdr:rowOff>20326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11453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109474</xdr:rowOff>
    </xdr:from>
    <xdr:to>
      <xdr:col>76</xdr:col>
      <xdr:colOff>165100</xdr:colOff>
      <xdr:row>77</xdr:row>
      <xdr:rowOff>39624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30751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89453</xdr:rowOff>
    </xdr:from>
    <xdr:to>
      <xdr:col>72</xdr:col>
      <xdr:colOff>38100</xdr:colOff>
      <xdr:row>77</xdr:row>
      <xdr:rowOff>19603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36130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86006</xdr:rowOff>
    </xdr:from>
    <xdr:to>
      <xdr:col>67</xdr:col>
      <xdr:colOff>101600</xdr:colOff>
      <xdr:row>77</xdr:row>
      <xdr:rowOff>16156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32683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61764</xdr:rowOff>
    </xdr:from>
    <xdr:to>
      <xdr:col>85</xdr:col>
      <xdr:colOff>127000</xdr:colOff>
      <xdr:row>98</xdr:row>
      <xdr:rowOff>66289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63864"/>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62421</xdr:rowOff>
    </xdr:from>
    <xdr:to>
      <xdr:col>81</xdr:col>
      <xdr:colOff>50800</xdr:colOff>
      <xdr:row>98</xdr:row>
      <xdr:rowOff>61764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93071"/>
          <a:ext cx="889000" cy="1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62421</xdr:rowOff>
    </xdr:from>
    <xdr:to>
      <xdr:col>76</xdr:col>
      <xdr:colOff>114300</xdr:colOff>
      <xdr:row>97</xdr:row>
      <xdr:rowOff>134147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93071"/>
          <a:ext cx="8890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103853</xdr:rowOff>
    </xdr:from>
    <xdr:to>
      <xdr:col>71</xdr:col>
      <xdr:colOff>177800</xdr:colOff>
      <xdr:row>97</xdr:row>
      <xdr:rowOff>134147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34503"/>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15489</xdr:rowOff>
    </xdr:from>
    <xdr:to>
      <xdr:col>85</xdr:col>
      <xdr:colOff>177800</xdr:colOff>
      <xdr:row>98</xdr:row>
      <xdr:rowOff>117089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10964</xdr:rowOff>
    </xdr:from>
    <xdr:to>
      <xdr:col>81</xdr:col>
      <xdr:colOff>101600</xdr:colOff>
      <xdr:row>98</xdr:row>
      <xdr:rowOff>112564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103691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11621</xdr:rowOff>
    </xdr:from>
    <xdr:to>
      <xdr:col>76</xdr:col>
      <xdr:colOff>165100</xdr:colOff>
      <xdr:row>97</xdr:row>
      <xdr:rowOff>113221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129748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83347</xdr:rowOff>
    </xdr:from>
    <xdr:to>
      <xdr:col>72</xdr:col>
      <xdr:colOff>38100</xdr:colOff>
      <xdr:row>98</xdr:row>
      <xdr:rowOff>13497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30024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53053</xdr:rowOff>
    </xdr:from>
    <xdr:to>
      <xdr:col>67</xdr:col>
      <xdr:colOff>101600</xdr:colOff>
      <xdr:row>97</xdr:row>
      <xdr:rowOff>154653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171180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138283</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3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138283</xdr:rowOff>
    </xdr:from>
    <xdr:to>
      <xdr:col>102</xdr:col>
      <xdr:colOff>114300</xdr:colOff>
      <xdr:row>38</xdr:row>
      <xdr:rowOff>138329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533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87483</xdr:rowOff>
    </xdr:from>
    <xdr:to>
      <xdr:col>102</xdr:col>
      <xdr:colOff>165100</xdr:colOff>
      <xdr:row>39</xdr:row>
      <xdr:rowOff>17633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8760</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84379</xdr:rowOff>
    </xdr:from>
    <xdr:to>
      <xdr:col>116</xdr:col>
      <xdr:colOff>63500</xdr:colOff>
      <xdr:row>59</xdr:row>
      <xdr:rowOff>91432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9929"/>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84379</xdr:rowOff>
    </xdr:from>
    <xdr:to>
      <xdr:col>111</xdr:col>
      <xdr:colOff>177800</xdr:colOff>
      <xdr:row>59</xdr:row>
      <xdr:rowOff>84901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9929"/>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70630</xdr:rowOff>
    </xdr:from>
    <xdr:to>
      <xdr:col>107</xdr:col>
      <xdr:colOff>50800</xdr:colOff>
      <xdr:row>59</xdr:row>
      <xdr:rowOff>84901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86180"/>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70630</xdr:rowOff>
    </xdr:from>
    <xdr:to>
      <xdr:col>102</xdr:col>
      <xdr:colOff>114300</xdr:colOff>
      <xdr:row>59</xdr:row>
      <xdr:rowOff>95155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6180"/>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40632</xdr:rowOff>
    </xdr:from>
    <xdr:to>
      <xdr:col>116</xdr:col>
      <xdr:colOff>114300</xdr:colOff>
      <xdr:row>59</xdr:row>
      <xdr:rowOff>142232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127009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33579</xdr:rowOff>
    </xdr:from>
    <xdr:to>
      <xdr:col>112</xdr:col>
      <xdr:colOff>38100</xdr:colOff>
      <xdr:row>59</xdr:row>
      <xdr:rowOff>135179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126306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34101</xdr:rowOff>
    </xdr:from>
    <xdr:to>
      <xdr:col>107</xdr:col>
      <xdr:colOff>101600</xdr:colOff>
      <xdr:row>59</xdr:row>
      <xdr:rowOff>135701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126828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19830</xdr:rowOff>
    </xdr:from>
    <xdr:to>
      <xdr:col>102</xdr:col>
      <xdr:colOff>165100</xdr:colOff>
      <xdr:row>59</xdr:row>
      <xdr:rowOff>121430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112557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44355</xdr:rowOff>
    </xdr:from>
    <xdr:to>
      <xdr:col>98</xdr:col>
      <xdr:colOff>38100</xdr:colOff>
      <xdr:row>59</xdr:row>
      <xdr:rowOff>145955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137082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2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69041</xdr:rowOff>
    </xdr:from>
    <xdr:to>
      <xdr:col>116</xdr:col>
      <xdr:colOff>63500</xdr:colOff>
      <xdr:row>78</xdr:row>
      <xdr:rowOff>100674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42141"/>
          <a:ext cx="838200" cy="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93883</xdr:rowOff>
    </xdr:from>
    <xdr:to>
      <xdr:col>111</xdr:col>
      <xdr:colOff>177800</xdr:colOff>
      <xdr:row>78</xdr:row>
      <xdr:rowOff>100674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466983"/>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93883</xdr:rowOff>
    </xdr:from>
    <xdr:to>
      <xdr:col>107</xdr:col>
      <xdr:colOff>50800</xdr:colOff>
      <xdr:row>78</xdr:row>
      <xdr:rowOff>111821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66983"/>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111821</xdr:rowOff>
    </xdr:from>
    <xdr:to>
      <xdr:col>102</xdr:col>
      <xdr:colOff>114300</xdr:colOff>
      <xdr:row>78</xdr:row>
      <xdr:rowOff>145360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84921"/>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18241</xdr:rowOff>
    </xdr:from>
    <xdr:to>
      <xdr:col>116</xdr:col>
      <xdr:colOff>114300</xdr:colOff>
      <xdr:row>78</xdr:row>
      <xdr:rowOff>119841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104618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0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49874</xdr:rowOff>
    </xdr:from>
    <xdr:to>
      <xdr:col>112</xdr:col>
      <xdr:colOff>38100</xdr:colOff>
      <xdr:row>78</xdr:row>
      <xdr:rowOff>151474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142601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43083</xdr:rowOff>
    </xdr:from>
    <xdr:to>
      <xdr:col>107</xdr:col>
      <xdr:colOff>101600</xdr:colOff>
      <xdr:row>78</xdr:row>
      <xdr:rowOff>144683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135810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61021</xdr:rowOff>
    </xdr:from>
    <xdr:to>
      <xdr:col>102</xdr:col>
      <xdr:colOff>165100</xdr:colOff>
      <xdr:row>78</xdr:row>
      <xdr:rowOff>162621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153748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2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94560</xdr:rowOff>
    </xdr:from>
    <xdr:to>
      <xdr:col>98</xdr:col>
      <xdr:colOff>38100</xdr:colOff>
      <xdr:row>79</xdr:row>
      <xdr:rowOff>24710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15837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主な構成項目である普通建設事業費では、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元年度においては、住民一人当たり</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これは庁舎建設事業の増が主要因となっており、全国並びに県平均と比較しても、高い水準で推移ものの、</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年度での本体工事完了後については、一定落ち着くことが見込まれている。</a:t>
          </a:r>
        </a:p>
        <a:p>
          <a:r>
            <a:rPr kumimoji="1" lang="ja-JP" altLang="en-US" sz="1300">
              <a:latin typeface="ＭＳ Ｐゴシック" panose="020B0600070205080204" pitchFamily="50" charset="-128"/>
              <a:ea typeface="ＭＳ Ｐゴシック" panose="020B0600070205080204" pitchFamily="50" charset="-128"/>
            </a:rPr>
            <a:t>　今後においても、公共施設等総合管理計画に基づき、事業の取捨選択を徹底していくことで、事業費の減少を目指すこととしている。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5,008
4,990
44.85
4,958,550
4,592,971
36,379
2,007,180
3,832,195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21336</xdr:rowOff>
    </xdr:from>
    <xdr:to>
      <xdr:col>24</xdr:col>
      <xdr:colOff>63500</xdr:colOff>
      <xdr:row>35</xdr:row>
      <xdr:rowOff>61214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2086"/>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40640</xdr:rowOff>
    </xdr:from>
    <xdr:to>
      <xdr:col>19</xdr:col>
      <xdr:colOff>177800</xdr:colOff>
      <xdr:row>35</xdr:row>
      <xdr:rowOff>61214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13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40640</xdr:rowOff>
    </xdr:from>
    <xdr:to>
      <xdr:col>15</xdr:col>
      <xdr:colOff>50800</xdr:colOff>
      <xdr:row>35</xdr:row>
      <xdr:rowOff>63627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1390"/>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145034</xdr:rowOff>
    </xdr:from>
    <xdr:to>
      <xdr:col>10</xdr:col>
      <xdr:colOff>114300</xdr:colOff>
      <xdr:row>35</xdr:row>
      <xdr:rowOff>63627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4334"/>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164863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10414</xdr:rowOff>
    </xdr:from>
    <xdr:to>
      <xdr:col>20</xdr:col>
      <xdr:colOff>38100</xdr:colOff>
      <xdr:row>35</xdr:row>
      <xdr:rowOff>112014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128541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161290</xdr:rowOff>
    </xdr:from>
    <xdr:to>
      <xdr:col>15</xdr:col>
      <xdr:colOff>101600</xdr:colOff>
      <xdr:row>35</xdr:row>
      <xdr:rowOff>91440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107967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12827</xdr:rowOff>
    </xdr:from>
    <xdr:to>
      <xdr:col>10</xdr:col>
      <xdr:colOff>165100</xdr:colOff>
      <xdr:row>35</xdr:row>
      <xdr:rowOff>114427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130954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94234</xdr:rowOff>
    </xdr:from>
    <xdr:to>
      <xdr:col>6</xdr:col>
      <xdr:colOff>38100</xdr:colOff>
      <xdr:row>35</xdr:row>
      <xdr:rowOff>24384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40911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145673</xdr:rowOff>
    </xdr:from>
    <xdr:to>
      <xdr:col>24</xdr:col>
      <xdr:colOff>63500</xdr:colOff>
      <xdr:row>57</xdr:row>
      <xdr:rowOff>159170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6873"/>
          <a:ext cx="838200" cy="1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162664</xdr:rowOff>
    </xdr:from>
    <xdr:to>
      <xdr:col>19</xdr:col>
      <xdr:colOff>177800</xdr:colOff>
      <xdr:row>57</xdr:row>
      <xdr:rowOff>159170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63864"/>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162664</xdr:rowOff>
    </xdr:from>
    <xdr:to>
      <xdr:col>15</xdr:col>
      <xdr:colOff>50800</xdr:colOff>
      <xdr:row>57</xdr:row>
      <xdr:rowOff>58955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63864"/>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58955</xdr:rowOff>
    </xdr:from>
    <xdr:to>
      <xdr:col>10</xdr:col>
      <xdr:colOff>114300</xdr:colOff>
      <xdr:row>57</xdr:row>
      <xdr:rowOff>158952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1605"/>
          <a:ext cx="889000" cy="9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94873</xdr:rowOff>
    </xdr:from>
    <xdr:to>
      <xdr:col>24</xdr:col>
      <xdr:colOff>114300</xdr:colOff>
      <xdr:row>57</xdr:row>
      <xdr:rowOff>25023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117750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4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108370</xdr:rowOff>
    </xdr:from>
    <xdr:to>
      <xdr:col>20</xdr:col>
      <xdr:colOff>38100</xdr:colOff>
      <xdr:row>58</xdr:row>
      <xdr:rowOff>38520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55047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111864</xdr:rowOff>
    </xdr:from>
    <xdr:to>
      <xdr:col>15</xdr:col>
      <xdr:colOff>101600</xdr:colOff>
      <xdr:row>57</xdr:row>
      <xdr:rowOff>42014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58541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8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8155</xdr:rowOff>
    </xdr:from>
    <xdr:to>
      <xdr:col>10</xdr:col>
      <xdr:colOff>165100</xdr:colOff>
      <xdr:row>57</xdr:row>
      <xdr:rowOff>109755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126282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5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108152</xdr:rowOff>
    </xdr:from>
    <xdr:to>
      <xdr:col>6</xdr:col>
      <xdr:colOff>38100</xdr:colOff>
      <xdr:row>58</xdr:row>
      <xdr:rowOff>38302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54829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118425</xdr:rowOff>
    </xdr:from>
    <xdr:to>
      <xdr:col>24</xdr:col>
      <xdr:colOff>63500</xdr:colOff>
      <xdr:row>76</xdr:row>
      <xdr:rowOff>25628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5725"/>
          <a:ext cx="838200" cy="2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149751</xdr:rowOff>
    </xdr:from>
    <xdr:to>
      <xdr:col>19</xdr:col>
      <xdr:colOff>177800</xdr:colOff>
      <xdr:row>76</xdr:row>
      <xdr:rowOff>25628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08501"/>
          <a:ext cx="889000" cy="4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149751</xdr:rowOff>
    </xdr:from>
    <xdr:to>
      <xdr:col>15</xdr:col>
      <xdr:colOff>50800</xdr:colOff>
      <xdr:row>76</xdr:row>
      <xdr:rowOff>3859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08501"/>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3859</xdr:rowOff>
    </xdr:from>
    <xdr:to>
      <xdr:col>10</xdr:col>
      <xdr:colOff>114300</xdr:colOff>
      <xdr:row>76</xdr:row>
      <xdr:rowOff>61237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34059"/>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67625</xdr:rowOff>
    </xdr:from>
    <xdr:to>
      <xdr:col>24</xdr:col>
      <xdr:colOff>114300</xdr:colOff>
      <xdr:row>74</xdr:row>
      <xdr:rowOff>169225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90502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146278</xdr:rowOff>
    </xdr:from>
    <xdr:to>
      <xdr:col>20</xdr:col>
      <xdr:colOff>38100</xdr:colOff>
      <xdr:row>76</xdr:row>
      <xdr:rowOff>76428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92956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8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98951</xdr:rowOff>
    </xdr:from>
    <xdr:to>
      <xdr:col>15</xdr:col>
      <xdr:colOff>101600</xdr:colOff>
      <xdr:row>76</xdr:row>
      <xdr:rowOff>29101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45628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124508</xdr:rowOff>
    </xdr:from>
    <xdr:to>
      <xdr:col>10</xdr:col>
      <xdr:colOff>165100</xdr:colOff>
      <xdr:row>76</xdr:row>
      <xdr:rowOff>54657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83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5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10437</xdr:rowOff>
    </xdr:from>
    <xdr:to>
      <xdr:col>6</xdr:col>
      <xdr:colOff>38100</xdr:colOff>
      <xdr:row>76</xdr:row>
      <xdr:rowOff>112037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128564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1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153918</xdr:rowOff>
    </xdr:from>
    <xdr:to>
      <xdr:col>24</xdr:col>
      <xdr:colOff>63500</xdr:colOff>
      <xdr:row>98</xdr:row>
      <xdr:rowOff>154298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6018"/>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154298</xdr:rowOff>
    </xdr:from>
    <xdr:to>
      <xdr:col>19</xdr:col>
      <xdr:colOff>177800</xdr:colOff>
      <xdr:row>98</xdr:row>
      <xdr:rowOff>156076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639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121651</xdr:rowOff>
    </xdr:from>
    <xdr:to>
      <xdr:col>15</xdr:col>
      <xdr:colOff>50800</xdr:colOff>
      <xdr:row>98</xdr:row>
      <xdr:rowOff>156076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3751"/>
          <a:ext cx="8890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121651</xdr:rowOff>
    </xdr:from>
    <xdr:to>
      <xdr:col>10</xdr:col>
      <xdr:colOff>114300</xdr:colOff>
      <xdr:row>98</xdr:row>
      <xdr:rowOff>155189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3751"/>
          <a:ext cx="889000" cy="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103118</xdr:rowOff>
    </xdr:from>
    <xdr:to>
      <xdr:col>24</xdr:col>
      <xdr:colOff>114300</xdr:colOff>
      <xdr:row>99</xdr:row>
      <xdr:rowOff>33268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103498</xdr:rowOff>
    </xdr:from>
    <xdr:to>
      <xdr:col>20</xdr:col>
      <xdr:colOff>38100</xdr:colOff>
      <xdr:row>99</xdr:row>
      <xdr:rowOff>33648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24775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105276</xdr:rowOff>
    </xdr:from>
    <xdr:to>
      <xdr:col>15</xdr:col>
      <xdr:colOff>101600</xdr:colOff>
      <xdr:row>99</xdr:row>
      <xdr:rowOff>35426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26553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70851</xdr:rowOff>
    </xdr:from>
    <xdr:to>
      <xdr:col>10</xdr:col>
      <xdr:colOff>165100</xdr:colOff>
      <xdr:row>99</xdr:row>
      <xdr:rowOff>1001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163578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104389</xdr:rowOff>
    </xdr:from>
    <xdr:to>
      <xdr:col>6</xdr:col>
      <xdr:colOff>38100</xdr:colOff>
      <xdr:row>99</xdr:row>
      <xdr:rowOff>34539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18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123952</xdr:rowOff>
    </xdr:from>
    <xdr:to>
      <xdr:col>36</xdr:col>
      <xdr:colOff>165100</xdr:colOff>
      <xdr:row>38</xdr:row>
      <xdr:rowOff>54102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70629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49661</xdr:rowOff>
    </xdr:from>
    <xdr:to>
      <xdr:col>55</xdr:col>
      <xdr:colOff>0</xdr:colOff>
      <xdr:row>57</xdr:row>
      <xdr:rowOff>57764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22311"/>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75081</xdr:rowOff>
    </xdr:from>
    <xdr:to>
      <xdr:col>50</xdr:col>
      <xdr:colOff>114300</xdr:colOff>
      <xdr:row>57</xdr:row>
      <xdr:rowOff>49661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333381"/>
          <a:ext cx="889000" cy="4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75081</xdr:rowOff>
    </xdr:from>
    <xdr:to>
      <xdr:col>45</xdr:col>
      <xdr:colOff>177800</xdr:colOff>
      <xdr:row>56</xdr:row>
      <xdr:rowOff>134659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333381"/>
          <a:ext cx="889000" cy="4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134659</xdr:rowOff>
    </xdr:from>
    <xdr:to>
      <xdr:col>41</xdr:col>
      <xdr:colOff>50800</xdr:colOff>
      <xdr:row>57</xdr:row>
      <xdr:rowOff>58855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35859"/>
          <a:ext cx="8890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6964</xdr:rowOff>
    </xdr:from>
    <xdr:to>
      <xdr:col>55</xdr:col>
      <xdr:colOff>50800</xdr:colOff>
      <xdr:row>57</xdr:row>
      <xdr:rowOff>108564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156841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170311</xdr:rowOff>
    </xdr:from>
    <xdr:to>
      <xdr:col>50</xdr:col>
      <xdr:colOff>165100</xdr:colOff>
      <xdr:row>57</xdr:row>
      <xdr:rowOff>100461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91588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24281</xdr:rowOff>
    </xdr:from>
    <xdr:to>
      <xdr:col>46</xdr:col>
      <xdr:colOff>38100</xdr:colOff>
      <xdr:row>54</xdr:row>
      <xdr:rowOff>125881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142408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05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83859</xdr:rowOff>
    </xdr:from>
    <xdr:to>
      <xdr:col>41</xdr:col>
      <xdr:colOff>101600</xdr:colOff>
      <xdr:row>57</xdr:row>
      <xdr:rowOff>14009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30536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8055</xdr:rowOff>
    </xdr:from>
    <xdr:to>
      <xdr:col>36</xdr:col>
      <xdr:colOff>165100</xdr:colOff>
      <xdr:row>57</xdr:row>
      <xdr:rowOff>109655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100782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29032</xdr:rowOff>
    </xdr:from>
    <xdr:to>
      <xdr:col>55</xdr:col>
      <xdr:colOff>0</xdr:colOff>
      <xdr:row>79</xdr:row>
      <xdr:rowOff>31786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73582"/>
          <a:ext cx="8382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29032</xdr:rowOff>
    </xdr:from>
    <xdr:to>
      <xdr:col>50</xdr:col>
      <xdr:colOff>114300</xdr:colOff>
      <xdr:row>79</xdr:row>
      <xdr:rowOff>37624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73582"/>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37624</xdr:rowOff>
    </xdr:from>
    <xdr:to>
      <xdr:col>45</xdr:col>
      <xdr:colOff>177800</xdr:colOff>
      <xdr:row>79</xdr:row>
      <xdr:rowOff>39711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8217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32693</xdr:rowOff>
    </xdr:from>
    <xdr:to>
      <xdr:col>41</xdr:col>
      <xdr:colOff>50800</xdr:colOff>
      <xdr:row>79</xdr:row>
      <xdr:rowOff>39711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7243"/>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152436</xdr:rowOff>
    </xdr:from>
    <xdr:to>
      <xdr:col>55</xdr:col>
      <xdr:colOff>50800</xdr:colOff>
      <xdr:row>79</xdr:row>
      <xdr:rowOff>82586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149682</xdr:rowOff>
    </xdr:from>
    <xdr:to>
      <xdr:col>50</xdr:col>
      <xdr:colOff>165100</xdr:colOff>
      <xdr:row>79</xdr:row>
      <xdr:rowOff>79832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70959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158274</xdr:rowOff>
    </xdr:from>
    <xdr:to>
      <xdr:col>46</xdr:col>
      <xdr:colOff>38100</xdr:colOff>
      <xdr:row>79</xdr:row>
      <xdr:rowOff>88424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79551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160361</xdr:rowOff>
    </xdr:from>
    <xdr:to>
      <xdr:col>41</xdr:col>
      <xdr:colOff>101600</xdr:colOff>
      <xdr:row>79</xdr:row>
      <xdr:rowOff>90511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153343</xdr:rowOff>
    </xdr:from>
    <xdr:to>
      <xdr:col>36</xdr:col>
      <xdr:colOff>165100</xdr:colOff>
      <xdr:row>79</xdr:row>
      <xdr:rowOff>83493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74620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128346</xdr:rowOff>
    </xdr:from>
    <xdr:to>
      <xdr:col>55</xdr:col>
      <xdr:colOff>0</xdr:colOff>
      <xdr:row>97</xdr:row>
      <xdr:rowOff>80059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87546"/>
          <a:ext cx="838200" cy="1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66270</xdr:rowOff>
    </xdr:from>
    <xdr:to>
      <xdr:col>50</xdr:col>
      <xdr:colOff>114300</xdr:colOff>
      <xdr:row>97</xdr:row>
      <xdr:rowOff>80059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96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66270</xdr:rowOff>
    </xdr:from>
    <xdr:to>
      <xdr:col>45</xdr:col>
      <xdr:colOff>177800</xdr:colOff>
      <xdr:row>97</xdr:row>
      <xdr:rowOff>78791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96920"/>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78791</xdr:rowOff>
    </xdr:from>
    <xdr:to>
      <xdr:col>41</xdr:col>
      <xdr:colOff>50800</xdr:colOff>
      <xdr:row>97</xdr:row>
      <xdr:rowOff>146692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09441"/>
          <a:ext cx="8890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77546</xdr:rowOff>
    </xdr:from>
    <xdr:to>
      <xdr:col>55</xdr:col>
      <xdr:colOff>50800</xdr:colOff>
      <xdr:row>97</xdr:row>
      <xdr:rowOff>7696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100423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29259</xdr:rowOff>
    </xdr:from>
    <xdr:to>
      <xdr:col>50</xdr:col>
      <xdr:colOff>165100</xdr:colOff>
      <xdr:row>97</xdr:row>
      <xdr:rowOff>130859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147386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3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15470</xdr:rowOff>
    </xdr:from>
    <xdr:to>
      <xdr:col>46</xdr:col>
      <xdr:colOff>38100</xdr:colOff>
      <xdr:row>97</xdr:row>
      <xdr:rowOff>117070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133597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2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27991</xdr:rowOff>
    </xdr:from>
    <xdr:to>
      <xdr:col>41</xdr:col>
      <xdr:colOff>101600</xdr:colOff>
      <xdr:row>97</xdr:row>
      <xdr:rowOff>129591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146118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4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95892</xdr:rowOff>
    </xdr:from>
    <xdr:to>
      <xdr:col>36</xdr:col>
      <xdr:colOff>165100</xdr:colOff>
      <xdr:row>98</xdr:row>
      <xdr:rowOff>26042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42569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157321</xdr:rowOff>
    </xdr:from>
    <xdr:to>
      <xdr:col>85</xdr:col>
      <xdr:colOff>127000</xdr:colOff>
      <xdr:row>38</xdr:row>
      <xdr:rowOff>40887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0971"/>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123698</xdr:rowOff>
    </xdr:from>
    <xdr:to>
      <xdr:col>81</xdr:col>
      <xdr:colOff>50800</xdr:colOff>
      <xdr:row>37</xdr:row>
      <xdr:rowOff>157321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52998"/>
          <a:ext cx="889000" cy="5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123698</xdr:rowOff>
    </xdr:from>
    <xdr:to>
      <xdr:col>76</xdr:col>
      <xdr:colOff>114300</xdr:colOff>
      <xdr:row>37</xdr:row>
      <xdr:rowOff>88798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52998"/>
          <a:ext cx="889000" cy="47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88798</xdr:rowOff>
    </xdr:from>
    <xdr:to>
      <xdr:col>71</xdr:col>
      <xdr:colOff>177800</xdr:colOff>
      <xdr:row>38</xdr:row>
      <xdr:rowOff>464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2448"/>
          <a:ext cx="889000" cy="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161537</xdr:rowOff>
    </xdr:from>
    <xdr:to>
      <xdr:col>85</xdr:col>
      <xdr:colOff>177800</xdr:colOff>
      <xdr:row>38</xdr:row>
      <xdr:rowOff>91687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139964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106521</xdr:rowOff>
    </xdr:from>
    <xdr:to>
      <xdr:col>81</xdr:col>
      <xdr:colOff>101600</xdr:colOff>
      <xdr:row>38</xdr:row>
      <xdr:rowOff>36671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27798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72898</xdr:rowOff>
    </xdr:from>
    <xdr:to>
      <xdr:col>76</xdr:col>
      <xdr:colOff>165100</xdr:colOff>
      <xdr:row>35</xdr:row>
      <xdr:rowOff>3048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19575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37998</xdr:rowOff>
    </xdr:from>
    <xdr:to>
      <xdr:col>72</xdr:col>
      <xdr:colOff>38100</xdr:colOff>
      <xdr:row>37</xdr:row>
      <xdr:rowOff>139598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156125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121114</xdr:rowOff>
    </xdr:from>
    <xdr:to>
      <xdr:col>67</xdr:col>
      <xdr:colOff>101600</xdr:colOff>
      <xdr:row>38</xdr:row>
      <xdr:rowOff>51264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42391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73334</xdr:rowOff>
    </xdr:from>
    <xdr:to>
      <xdr:col>85</xdr:col>
      <xdr:colOff>127000</xdr:colOff>
      <xdr:row>57</xdr:row>
      <xdr:rowOff>146375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45984"/>
          <a:ext cx="838200" cy="7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141132</xdr:rowOff>
    </xdr:from>
    <xdr:to>
      <xdr:col>81</xdr:col>
      <xdr:colOff>50800</xdr:colOff>
      <xdr:row>57</xdr:row>
      <xdr:rowOff>146375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1378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16983</xdr:rowOff>
    </xdr:from>
    <xdr:to>
      <xdr:col>76</xdr:col>
      <xdr:colOff>114300</xdr:colOff>
      <xdr:row>57</xdr:row>
      <xdr:rowOff>141132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89633"/>
          <a:ext cx="8890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16983</xdr:rowOff>
    </xdr:from>
    <xdr:to>
      <xdr:col>71</xdr:col>
      <xdr:colOff>177800</xdr:colOff>
      <xdr:row>57</xdr:row>
      <xdr:rowOff>107669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89633"/>
          <a:ext cx="889000" cy="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22534</xdr:rowOff>
    </xdr:from>
    <xdr:to>
      <xdr:col>85</xdr:col>
      <xdr:colOff>177800</xdr:colOff>
      <xdr:row>57</xdr:row>
      <xdr:rowOff>124134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95575</xdr:rowOff>
    </xdr:from>
    <xdr:to>
      <xdr:col>81</xdr:col>
      <xdr:colOff>101600</xdr:colOff>
      <xdr:row>58</xdr:row>
      <xdr:rowOff>25725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90332</xdr:rowOff>
    </xdr:from>
    <xdr:to>
      <xdr:col>76</xdr:col>
      <xdr:colOff>165100</xdr:colOff>
      <xdr:row>58</xdr:row>
      <xdr:rowOff>20482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137633</xdr:rowOff>
    </xdr:from>
    <xdr:to>
      <xdr:col>72</xdr:col>
      <xdr:colOff>38100</xdr:colOff>
      <xdr:row>57</xdr:row>
      <xdr:rowOff>67783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84310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1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56869</xdr:rowOff>
    </xdr:from>
    <xdr:to>
      <xdr:col>67</xdr:col>
      <xdr:colOff>101600</xdr:colOff>
      <xdr:row>57</xdr:row>
      <xdr:rowOff>158469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117850</xdr:rowOff>
    </xdr:from>
    <xdr:to>
      <xdr:col>85</xdr:col>
      <xdr:colOff>127000</xdr:colOff>
      <xdr:row>78</xdr:row>
      <xdr:rowOff>157531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90950"/>
          <a:ext cx="8382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157531</xdr:rowOff>
    </xdr:from>
    <xdr:to>
      <xdr:col>81</xdr:col>
      <xdr:colOff>50800</xdr:colOff>
      <xdr:row>79</xdr:row>
      <xdr:rowOff>32658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0631"/>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32658</xdr:rowOff>
    </xdr:from>
    <xdr:to>
      <xdr:col>76</xdr:col>
      <xdr:colOff>114300</xdr:colOff>
      <xdr:row>79</xdr:row>
      <xdr:rowOff>33477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720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155626</xdr:rowOff>
    </xdr:from>
    <xdr:to>
      <xdr:col>71</xdr:col>
      <xdr:colOff>177800</xdr:colOff>
      <xdr:row>79</xdr:row>
      <xdr:rowOff>33477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185826"/>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73956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67050</xdr:rowOff>
    </xdr:from>
    <xdr:to>
      <xdr:col>85</xdr:col>
      <xdr:colOff>177800</xdr:colOff>
      <xdr:row>78</xdr:row>
      <xdr:rowOff>168650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153427</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5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106731</xdr:rowOff>
    </xdr:from>
    <xdr:to>
      <xdr:col>81</xdr:col>
      <xdr:colOff>101600</xdr:colOff>
      <xdr:row>79</xdr:row>
      <xdr:rowOff>36881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28008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7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153308</xdr:rowOff>
    </xdr:from>
    <xdr:to>
      <xdr:col>76</xdr:col>
      <xdr:colOff>165100</xdr:colOff>
      <xdr:row>79</xdr:row>
      <xdr:rowOff>83458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74585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154127</xdr:rowOff>
    </xdr:from>
    <xdr:to>
      <xdr:col>72</xdr:col>
      <xdr:colOff>38100</xdr:colOff>
      <xdr:row>79</xdr:row>
      <xdr:rowOff>84277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75404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104826</xdr:rowOff>
    </xdr:from>
    <xdr:to>
      <xdr:col>67</xdr:col>
      <xdr:colOff>101600</xdr:colOff>
      <xdr:row>77</xdr:row>
      <xdr:rowOff>34976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1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51503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140976</xdr:rowOff>
    </xdr:from>
    <xdr:to>
      <xdr:col>85</xdr:col>
      <xdr:colOff>127000</xdr:colOff>
      <xdr:row>96</xdr:row>
      <xdr:rowOff>156204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00176"/>
          <a:ext cx="8382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140976</xdr:rowOff>
    </xdr:from>
    <xdr:to>
      <xdr:col>81</xdr:col>
      <xdr:colOff>50800</xdr:colOff>
      <xdr:row>96</xdr:row>
      <xdr:rowOff>160274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00176"/>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140253</xdr:rowOff>
    </xdr:from>
    <xdr:to>
      <xdr:col>76</xdr:col>
      <xdr:colOff>114300</xdr:colOff>
      <xdr:row>96</xdr:row>
      <xdr:rowOff>160274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9945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136806</xdr:rowOff>
    </xdr:from>
    <xdr:to>
      <xdr:col>71</xdr:col>
      <xdr:colOff>177800</xdr:colOff>
      <xdr:row>96</xdr:row>
      <xdr:rowOff>140253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96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105404</xdr:rowOff>
    </xdr:from>
    <xdr:to>
      <xdr:col>85</xdr:col>
      <xdr:colOff>177800</xdr:colOff>
      <xdr:row>97</xdr:row>
      <xdr:rowOff>35554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83831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90176</xdr:rowOff>
    </xdr:from>
    <xdr:to>
      <xdr:col>81</xdr:col>
      <xdr:colOff>101600</xdr:colOff>
      <xdr:row>97</xdr:row>
      <xdr:rowOff>20326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109474</xdr:rowOff>
    </xdr:from>
    <xdr:to>
      <xdr:col>76</xdr:col>
      <xdr:colOff>165100</xdr:colOff>
      <xdr:row>97</xdr:row>
      <xdr:rowOff>39624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89453</xdr:rowOff>
    </xdr:from>
    <xdr:to>
      <xdr:col>72</xdr:col>
      <xdr:colOff>38100</xdr:colOff>
      <xdr:row>97</xdr:row>
      <xdr:rowOff>19603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36130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86006</xdr:rowOff>
    </xdr:from>
    <xdr:to>
      <xdr:col>67</xdr:col>
      <xdr:colOff>101600</xdr:colOff>
      <xdr:row>97</xdr:row>
      <xdr:rowOff>16156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32683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住民一人当たりのコストが大きい項目として、下記の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つがあげられる。</a:t>
          </a:r>
        </a:p>
        <a:p>
          <a:r>
            <a:rPr kumimoji="1" lang="ja-JP" altLang="en-US" sz="1300">
              <a:latin typeface="ＭＳ Ｐゴシック" panose="020B0600070205080204" pitchFamily="50" charset="-128"/>
              <a:ea typeface="ＭＳ Ｐゴシック" panose="020B0600070205080204" pitchFamily="50" charset="-128"/>
            </a:rPr>
            <a:t>・総務費では、住民一人当たり</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元年度決算額でみると、龍馬チャレンジ事業</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百万円の減となったものの、庁舎建設事業</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百万円の増が主要因となり、対前年度比</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・民生費では、住民一人当たり</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元年度決算額でみると、スプリンクラー整備事業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百万円の減となったものの、能津保育所整備事業</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百万円の増が主要因となり、対前年度比</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・土木費では、住民一人当たり</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元年度決算額でみると、道路橋梁整備費</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百万円の減となったものの、社会資本整備総合交付金</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百万円の増が主要因となり、対前年度比</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今後においても、事業の選択と集中を意識した行財政運営に努める。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a:t>
          </a:r>
          <a:r>
            <a:rPr kumimoji="1" lang="en-US" altLang="ja-JP" sz="1100">
              <a:latin typeface="ＭＳ ゴシック" pitchFamily="49" charset="-128"/>
              <a:ea typeface="ＭＳ ゴシック" pitchFamily="49" charset="-128"/>
            </a:rPr>
            <a:t>H27</a:t>
          </a:r>
          <a:r>
            <a:rPr kumimoji="1" lang="ja-JP" altLang="en-US" sz="1100">
              <a:latin typeface="ＭＳ ゴシック" pitchFamily="49" charset="-128"/>
              <a:ea typeface="ＭＳ ゴシック" pitchFamily="49" charset="-128"/>
            </a:rPr>
            <a:t>年度においては、庁舎建設等基金への積立が優先的に行われたため、</a:t>
          </a:r>
          <a:r>
            <a:rPr kumimoji="1" lang="en-US" altLang="ja-JP" sz="1100">
              <a:latin typeface="ＭＳ ゴシック" pitchFamily="49" charset="-128"/>
              <a:ea typeface="ＭＳ ゴシック" pitchFamily="49" charset="-128"/>
            </a:rPr>
            <a:t>28.03</a:t>
          </a:r>
          <a:r>
            <a:rPr kumimoji="1" lang="ja-JP" altLang="en-US" sz="1100">
              <a:latin typeface="ＭＳ ゴシック" pitchFamily="49" charset="-128"/>
              <a:ea typeface="ＭＳ ゴシック" pitchFamily="49" charset="-128"/>
            </a:rPr>
            <a:t>％となった。</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年度においては、基金を取り崩して実施される事業費の増により、</a:t>
          </a:r>
          <a:r>
            <a:rPr kumimoji="1" lang="en-US" altLang="ja-JP" sz="1100">
              <a:latin typeface="ＭＳ ゴシック" pitchFamily="49" charset="-128"/>
              <a:ea typeface="ＭＳ ゴシック" pitchFamily="49" charset="-128"/>
            </a:rPr>
            <a:t>27.11%</a:t>
          </a:r>
          <a:r>
            <a:rPr kumimoji="1" lang="ja-JP" altLang="en-US" sz="1100">
              <a:latin typeface="ＭＳ ゴシック" pitchFamily="49" charset="-128"/>
              <a:ea typeface="ＭＳ ゴシック" pitchFamily="49" charset="-128"/>
            </a:rPr>
            <a:t>と減少となった。</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年度においては、今後の大型事業に備え減債基金への組替えを行ったことにより、</a:t>
          </a:r>
          <a:r>
            <a:rPr kumimoji="1" lang="en-US" altLang="ja-JP" sz="1100">
              <a:latin typeface="ＭＳ ゴシック" pitchFamily="49" charset="-128"/>
              <a:ea typeface="ＭＳ ゴシック" pitchFamily="49" charset="-128"/>
            </a:rPr>
            <a:t>17.74</a:t>
          </a:r>
          <a:r>
            <a:rPr kumimoji="1" lang="ja-JP" altLang="en-US" sz="1100">
              <a:latin typeface="ＭＳ ゴシック" pitchFamily="49" charset="-128"/>
              <a:ea typeface="ＭＳ ゴシック" pitchFamily="49" charset="-128"/>
            </a:rPr>
            <a:t>％と減少。</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年度においては、空調設備機器導入事業をはじめとする事業費の増により、</a:t>
          </a:r>
          <a:r>
            <a:rPr kumimoji="1" lang="en-US" altLang="ja-JP" sz="1100">
              <a:latin typeface="ＭＳ ゴシック" pitchFamily="49" charset="-128"/>
              <a:ea typeface="ＭＳ ゴシック" pitchFamily="49" charset="-128"/>
            </a:rPr>
            <a:t>14.26</a:t>
          </a:r>
          <a:r>
            <a:rPr kumimoji="1" lang="ja-JP" altLang="en-US" sz="1100">
              <a:latin typeface="ＭＳ ゴシック" pitchFamily="49" charset="-128"/>
              <a:ea typeface="ＭＳ ゴシック" pitchFamily="49" charset="-128"/>
            </a:rPr>
            <a:t>％と減少。</a:t>
          </a:r>
          <a:r>
            <a:rPr kumimoji="1" lang="en-US" altLang="ja-JP" sz="1100">
              <a:latin typeface="ＭＳ ゴシック" pitchFamily="49" charset="-128"/>
              <a:ea typeface="ＭＳ ゴシック" pitchFamily="49" charset="-128"/>
            </a:rPr>
            <a:t>R</a:t>
          </a:r>
          <a:r>
            <a:rPr kumimoji="1" lang="ja-JP" altLang="en-US" sz="1100">
              <a:latin typeface="ＭＳ ゴシック" pitchFamily="49" charset="-128"/>
              <a:ea typeface="ＭＳ ゴシック" pitchFamily="49" charset="-128"/>
            </a:rPr>
            <a:t>元年度においては、基金を取り崩して実施される事業費の減により、</a:t>
          </a:r>
          <a:r>
            <a:rPr kumimoji="1" lang="en-US" altLang="ja-JP" sz="1100">
              <a:latin typeface="ＭＳ ゴシック" pitchFamily="49" charset="-128"/>
              <a:ea typeface="ＭＳ ゴシック" pitchFamily="49" charset="-128"/>
            </a:rPr>
            <a:t>14.97%</a:t>
          </a:r>
          <a:r>
            <a:rPr kumimoji="1" lang="ja-JP" altLang="en-US" sz="1100">
              <a:latin typeface="ＭＳ ゴシック" pitchFamily="49" charset="-128"/>
              <a:ea typeface="ＭＳ ゴシック" pitchFamily="49" charset="-128"/>
            </a:rPr>
            <a:t>と増加となった。</a:t>
          </a:r>
        </a:p>
        <a:p>
          <a:r>
            <a:rPr kumimoji="1" lang="ja-JP" altLang="en-US" sz="1100">
              <a:latin typeface="ＭＳ ゴシック" pitchFamily="49" charset="-128"/>
              <a:ea typeface="ＭＳ ゴシック" pitchFamily="49" charset="-128"/>
            </a:rPr>
            <a:t>　実質収支</a:t>
          </a:r>
          <a:r>
            <a:rPr kumimoji="1" lang="en-US" altLang="ja-JP" sz="1100">
              <a:latin typeface="ＭＳ ゴシック" pitchFamily="49" charset="-128"/>
              <a:ea typeface="ＭＳ ゴシック" pitchFamily="49" charset="-128"/>
            </a:rPr>
            <a:t>1.81</a:t>
          </a:r>
          <a:r>
            <a:rPr kumimoji="1" lang="ja-JP" altLang="en-US" sz="1100">
              <a:latin typeface="ＭＳ ゴシック" pitchFamily="49" charset="-128"/>
              <a:ea typeface="ＭＳ ゴシック" pitchFamily="49" charset="-128"/>
            </a:rPr>
            <a:t>％については、繰越明許費の増により減少している。今後予定されている大型事業の影響により実質収支の上昇・下落が予想されるが、計画的な財政運営により収支の均衡を図っていく必要がある。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・一般会計・・・近年はほぼ同水準を維持している。</a:t>
          </a:r>
        </a:p>
        <a:p>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元年度においては、保険料</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百万円の減が主要因となり、対前年度比</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・住宅新築資金等特別会計・・・</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年度に実施した公的資金補償金免除繰上償還の実施により、単年度赤字に陥ったものの、その後の公債費負担が軽減されたことにより、</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年度からは黒字に転じている。</a:t>
          </a:r>
        </a:p>
        <a:p>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元年度においては、保険税</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百万円の増が主要因となり、対前年度比</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ポイント増加となっている。</a:t>
          </a:r>
        </a:p>
        <a:p>
          <a:r>
            <a:rPr kumimoji="1" lang="ja-JP" altLang="en-US" sz="1400">
              <a:latin typeface="ＭＳ ゴシック" pitchFamily="49" charset="-128"/>
              <a:ea typeface="ＭＳ ゴシック" pitchFamily="49" charset="-128"/>
            </a:rPr>
            <a:t>・後期高齢者医療特別会計・・・一般会計からの繰入で財政運営を行っていることから低率で推移している。</a:t>
          </a:r>
        </a:p>
        <a:p>
          <a:r>
            <a:rPr kumimoji="1" lang="ja-JP" altLang="en-US" sz="1400">
              <a:latin typeface="ＭＳ ゴシック" pitchFamily="49" charset="-128"/>
              <a:ea typeface="ＭＳ ゴシック" pitchFamily="49" charset="-128"/>
            </a:rPr>
            <a:t>・簡易水道特別会計・・・</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年度より実施している、耐震管への布設替事業の影響 等により、修繕件数が抑制され、安定的な収入が確保できるようになっている。</a:t>
          </a:r>
        </a:p>
        <a:p>
          <a:r>
            <a:rPr kumimoji="1" lang="ja-JP" altLang="en-US" sz="1400">
              <a:latin typeface="ＭＳ ゴシック" pitchFamily="49" charset="-128"/>
              <a:ea typeface="ＭＳ ゴシック" pitchFamily="49" charset="-128"/>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4958550</v>
      </c>
      <c r="BO4" s="462"/>
      <c r="BP4" s="462"/>
      <c r="BQ4" s="462"/>
      <c r="BR4" s="462"/>
      <c r="BS4" s="462"/>
      <c r="BT4" s="462"/>
      <c r="BU4" s="463"/>
      <c r="BV4" s="461">
        <v>3897363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4592971</v>
      </c>
      <c r="BO5" s="467"/>
      <c r="BP5" s="467"/>
      <c r="BQ5" s="467"/>
      <c r="BR5" s="467"/>
      <c r="BS5" s="467"/>
      <c r="BT5" s="467"/>
      <c r="BU5" s="468"/>
      <c r="BV5" s="466">
        <v>3638725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88.2</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365579</v>
      </c>
      <c r="BO6" s="467"/>
      <c r="BP6" s="467"/>
      <c r="BQ6" s="467"/>
      <c r="BR6" s="467"/>
      <c r="BS6" s="467"/>
      <c r="BT6" s="467"/>
      <c r="BU6" s="468"/>
      <c r="BV6" s="466">
        <v>258638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91.2</v>
      </c>
      <c r="CU6" s="620"/>
      <c r="CV6" s="620"/>
      <c r="CW6" s="620"/>
      <c r="CX6" s="620"/>
      <c r="CY6" s="620"/>
      <c r="CZ6" s="620"/>
      <c r="DA6" s="621"/>
      <c r="DB6" s="619">
        <v>95.8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329200</v>
      </c>
      <c r="BO7" s="467"/>
      <c r="BP7" s="467"/>
      <c r="BQ7" s="467"/>
      <c r="BR7" s="467"/>
      <c r="BS7" s="467"/>
      <c r="BT7" s="467"/>
      <c r="BU7" s="468"/>
      <c r="BV7" s="466">
        <v>219411</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2007180</v>
      </c>
      <c r="CU7" s="467"/>
      <c r="CV7" s="467"/>
      <c r="CW7" s="467"/>
      <c r="CX7" s="467"/>
      <c r="CY7" s="467"/>
      <c r="CZ7" s="467"/>
      <c r="DA7" s="468"/>
      <c r="DB7" s="466">
        <v>1994192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36379</v>
      </c>
      <c r="BO8" s="467"/>
      <c r="BP8" s="467"/>
      <c r="BQ8" s="467"/>
      <c r="BR8" s="467"/>
      <c r="BS8" s="467"/>
      <c r="BT8" s="467"/>
      <c r="BU8" s="468"/>
      <c r="BV8" s="466">
        <v>39227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0.28999999999999998</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5030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-2848</v>
      </c>
      <c r="BO9" s="467"/>
      <c r="BP9" s="467"/>
      <c r="BQ9" s="467"/>
      <c r="BR9" s="467"/>
      <c r="BS9" s="467"/>
      <c r="BT9" s="467"/>
      <c r="BU9" s="468"/>
      <c r="BV9" s="466">
        <v>-1965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12.5</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5447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16179</v>
      </c>
      <c r="BO10" s="467"/>
      <c r="BP10" s="467"/>
      <c r="BQ10" s="467"/>
      <c r="BR10" s="467"/>
      <c r="BS10" s="467"/>
      <c r="BT10" s="467"/>
      <c r="BU10" s="468"/>
      <c r="BV10" s="466">
        <v>15991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5008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83279</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4990</v>
      </c>
      <c r="S13" s="570"/>
      <c r="T13" s="570"/>
      <c r="U13" s="570"/>
      <c r="V13" s="571"/>
      <c r="W13" s="557" t="s">
        <v>141</v>
      </c>
      <c r="X13" s="479"/>
      <c r="Y13" s="479"/>
      <c r="Z13" s="479"/>
      <c r="AA13" s="479"/>
      <c r="AB13" s="480"/>
      <c r="AC13" s="442">
        <v>255</v>
      </c>
      <c r="AD13" s="443"/>
      <c r="AE13" s="443"/>
      <c r="AF13" s="443"/>
      <c r="AG13" s="444"/>
      <c r="AH13" s="442">
        <v>241</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13331</v>
      </c>
      <c r="BO13" s="467"/>
      <c r="BP13" s="467"/>
      <c r="BQ13" s="467"/>
      <c r="BR13" s="467"/>
      <c r="BS13" s="467"/>
      <c r="BT13" s="467"/>
      <c r="BU13" s="468"/>
      <c r="BV13" s="466">
        <v>-69253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8.6999999999999993</v>
      </c>
      <c r="CU13" s="437"/>
      <c r="CV13" s="437"/>
      <c r="CW13" s="437"/>
      <c r="CX13" s="437"/>
      <c r="CY13" s="437"/>
      <c r="CZ13" s="437"/>
      <c r="DA13" s="438"/>
      <c r="DB13" s="436">
        <v>8.8000000000000007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5050</v>
      </c>
      <c r="S14" s="570"/>
      <c r="T14" s="570"/>
      <c r="U14" s="570"/>
      <c r="V14" s="571"/>
      <c r="W14" s="572"/>
      <c r="X14" s="482"/>
      <c r="Y14" s="482"/>
      <c r="Z14" s="482"/>
      <c r="AA14" s="482"/>
      <c r="AB14" s="483"/>
      <c r="AC14" s="562">
        <v>11.7</v>
      </c>
      <c r="AD14" s="563"/>
      <c r="AE14" s="563"/>
      <c r="AF14" s="563"/>
      <c r="AG14" s="564"/>
      <c r="AH14" s="562">
        <v>10</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5033</v>
      </c>
      <c r="S15" s="570"/>
      <c r="T15" s="570"/>
      <c r="U15" s="570"/>
      <c r="V15" s="571"/>
      <c r="W15" s="557" t="s">
        <v>148</v>
      </c>
      <c r="X15" s="479"/>
      <c r="Y15" s="479"/>
      <c r="Z15" s="479"/>
      <c r="AA15" s="479"/>
      <c r="AB15" s="480"/>
      <c r="AC15" s="442">
        <v>511</v>
      </c>
      <c r="AD15" s="443"/>
      <c r="AE15" s="443"/>
      <c r="AF15" s="443"/>
      <c r="AG15" s="444"/>
      <c r="AH15" s="442">
        <v>641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530886</v>
      </c>
      <c r="BO15" s="462"/>
      <c r="BP15" s="462"/>
      <c r="BQ15" s="462"/>
      <c r="BR15" s="462"/>
      <c r="BS15" s="462"/>
      <c r="BT15" s="462"/>
      <c r="BU15" s="463"/>
      <c r="BV15" s="461">
        <v>529248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23.5</v>
      </c>
      <c r="AD16" s="563"/>
      <c r="AE16" s="563"/>
      <c r="AF16" s="563"/>
      <c r="AG16" s="564"/>
      <c r="AH16" s="562">
        <v>26.6</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1806444</v>
      </c>
      <c r="BO16" s="467"/>
      <c r="BP16" s="467"/>
      <c r="BQ16" s="467"/>
      <c r="BR16" s="467"/>
      <c r="BS16" s="467"/>
      <c r="BT16" s="467"/>
      <c r="BU16" s="468"/>
      <c r="BV16" s="466">
        <v>1768043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1411</v>
      </c>
      <c r="AD17" s="443"/>
      <c r="AE17" s="443"/>
      <c r="AF17" s="443"/>
      <c r="AG17" s="444"/>
      <c r="AH17" s="442">
        <v>1529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667084</v>
      </c>
      <c r="BO17" s="467"/>
      <c r="BP17" s="467"/>
      <c r="BQ17" s="467"/>
      <c r="BR17" s="467"/>
      <c r="BS17" s="467"/>
      <c r="BT17" s="467"/>
      <c r="BU17" s="468"/>
      <c r="BV17" s="466">
        <v>668083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44.85</v>
      </c>
      <c r="M18" s="531"/>
      <c r="N18" s="531"/>
      <c r="O18" s="531"/>
      <c r="P18" s="531"/>
      <c r="Q18" s="531"/>
      <c r="R18" s="532"/>
      <c r="S18" s="532"/>
      <c r="T18" s="532"/>
      <c r="U18" s="532"/>
      <c r="V18" s="533"/>
      <c r="W18" s="547"/>
      <c r="X18" s="548"/>
      <c r="Y18" s="548"/>
      <c r="Z18" s="548"/>
      <c r="AA18" s="548"/>
      <c r="AB18" s="558"/>
      <c r="AC18" s="430">
        <v>64.8</v>
      </c>
      <c r="AD18" s="431"/>
      <c r="AE18" s="431"/>
      <c r="AF18" s="431"/>
      <c r="AG18" s="534"/>
      <c r="AH18" s="430">
        <v>63.4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1786732</v>
      </c>
      <c r="BO18" s="467"/>
      <c r="BP18" s="467"/>
      <c r="BQ18" s="467"/>
      <c r="BR18" s="467"/>
      <c r="BS18" s="467"/>
      <c r="BT18" s="467"/>
      <c r="BU18" s="468"/>
      <c r="BV18" s="466">
        <v>1827150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2827243</v>
      </c>
      <c r="BO19" s="467"/>
      <c r="BP19" s="467"/>
      <c r="BQ19" s="467"/>
      <c r="BR19" s="467"/>
      <c r="BS19" s="467"/>
      <c r="BT19" s="467"/>
      <c r="BU19" s="468"/>
      <c r="BV19" s="466">
        <v>2696437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1968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3832195</v>
      </c>
      <c r="BO23" s="467"/>
      <c r="BP23" s="467"/>
      <c r="BQ23" s="467"/>
      <c r="BR23" s="467"/>
      <c r="BS23" s="467"/>
      <c r="BT23" s="467"/>
      <c r="BU23" s="468"/>
      <c r="BV23" s="466">
        <v>3123355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6140</v>
      </c>
      <c r="R24" s="443"/>
      <c r="S24" s="443"/>
      <c r="T24" s="443"/>
      <c r="U24" s="443"/>
      <c r="V24" s="444"/>
      <c r="W24" s="508"/>
      <c r="X24" s="499"/>
      <c r="Y24" s="500"/>
      <c r="Z24" s="439" t="s">
        <v>172</v>
      </c>
      <c r="AA24" s="440"/>
      <c r="AB24" s="440"/>
      <c r="AC24" s="440"/>
      <c r="AD24" s="440"/>
      <c r="AE24" s="440"/>
      <c r="AF24" s="440"/>
      <c r="AG24" s="441"/>
      <c r="AH24" s="442">
        <v>66</v>
      </c>
      <c r="AI24" s="443"/>
      <c r="AJ24" s="443"/>
      <c r="AK24" s="443"/>
      <c r="AL24" s="444"/>
      <c r="AM24" s="442">
        <v>189816</v>
      </c>
      <c r="AN24" s="443"/>
      <c r="AO24" s="443"/>
      <c r="AP24" s="443"/>
      <c r="AQ24" s="443"/>
      <c r="AR24" s="444"/>
      <c r="AS24" s="442">
        <v>2876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3182026</v>
      </c>
      <c r="BO24" s="467"/>
      <c r="BP24" s="467"/>
      <c r="BQ24" s="467"/>
      <c r="BR24" s="467"/>
      <c r="BS24" s="467"/>
      <c r="BT24" s="467"/>
      <c r="BU24" s="468"/>
      <c r="BV24" s="466">
        <v>2981655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5220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139</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61503</v>
      </c>
      <c r="BO25" s="462"/>
      <c r="BP25" s="462"/>
      <c r="BQ25" s="462"/>
      <c r="BR25" s="462"/>
      <c r="BS25" s="462"/>
      <c r="BT25" s="462"/>
      <c r="BU25" s="463"/>
      <c r="BV25" s="461">
        <v>25449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5030</v>
      </c>
      <c r="R26" s="443"/>
      <c r="S26" s="443"/>
      <c r="T26" s="443"/>
      <c r="U26" s="443"/>
      <c r="V26" s="444"/>
      <c r="W26" s="508"/>
      <c r="X26" s="499"/>
      <c r="Y26" s="500"/>
      <c r="Z26" s="439" t="s">
        <v>180</v>
      </c>
      <c r="AA26" s="521"/>
      <c r="AB26" s="521"/>
      <c r="AC26" s="521"/>
      <c r="AD26" s="521"/>
      <c r="AE26" s="521"/>
      <c r="AF26" s="521"/>
      <c r="AG26" s="522"/>
      <c r="AH26" s="442" t="s">
        <v>176</v>
      </c>
      <c r="AI26" s="443"/>
      <c r="AJ26" s="443"/>
      <c r="AK26" s="443"/>
      <c r="AL26" s="444"/>
      <c r="AM26" s="442" t="s">
        <v>139</v>
      </c>
      <c r="AN26" s="443"/>
      <c r="AO26" s="443"/>
      <c r="AP26" s="443"/>
      <c r="AQ26" s="443"/>
      <c r="AR26" s="444"/>
      <c r="AS26" s="442" t="s">
        <v>176</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2490</v>
      </c>
      <c r="R27" s="443"/>
      <c r="S27" s="443"/>
      <c r="T27" s="443"/>
      <c r="U27" s="443"/>
      <c r="V27" s="444"/>
      <c r="W27" s="508"/>
      <c r="X27" s="499"/>
      <c r="Y27" s="500"/>
      <c r="Z27" s="439" t="s">
        <v>183</v>
      </c>
      <c r="AA27" s="440"/>
      <c r="AB27" s="440"/>
      <c r="AC27" s="440"/>
      <c r="AD27" s="440"/>
      <c r="AE27" s="440"/>
      <c r="AF27" s="440"/>
      <c r="AG27" s="441"/>
      <c r="AH27" s="442" t="s">
        <v>130</v>
      </c>
      <c r="AI27" s="443"/>
      <c r="AJ27" s="443"/>
      <c r="AK27" s="443"/>
      <c r="AL27" s="444"/>
      <c r="AM27" s="442" t="s">
        <v>176</v>
      </c>
      <c r="AN27" s="443"/>
      <c r="AO27" s="443"/>
      <c r="AP27" s="443"/>
      <c r="AQ27" s="443"/>
      <c r="AR27" s="444"/>
      <c r="AS27" s="442" t="s">
        <v>176</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10781</v>
      </c>
      <c r="BO27" s="470"/>
      <c r="BP27" s="470"/>
      <c r="BQ27" s="470"/>
      <c r="BR27" s="470"/>
      <c r="BS27" s="470"/>
      <c r="BT27" s="470"/>
      <c r="BU27" s="471"/>
      <c r="BV27" s="469">
        <v>10781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1990</v>
      </c>
      <c r="R28" s="443"/>
      <c r="S28" s="443"/>
      <c r="T28" s="443"/>
      <c r="U28" s="443"/>
      <c r="V28" s="444"/>
      <c r="W28" s="508"/>
      <c r="X28" s="499"/>
      <c r="Y28" s="500"/>
      <c r="Z28" s="439" t="s">
        <v>186</v>
      </c>
      <c r="AA28" s="440"/>
      <c r="AB28" s="440"/>
      <c r="AC28" s="440"/>
      <c r="AD28" s="440"/>
      <c r="AE28" s="440"/>
      <c r="AF28" s="440"/>
      <c r="AG28" s="441"/>
      <c r="AH28" s="442" t="s">
        <v>176</v>
      </c>
      <c r="AI28" s="443"/>
      <c r="AJ28" s="443"/>
      <c r="AK28" s="443"/>
      <c r="AL28" s="444"/>
      <c r="AM28" s="442" t="s">
        <v>139</v>
      </c>
      <c r="AN28" s="443"/>
      <c r="AO28" s="443"/>
      <c r="AP28" s="443"/>
      <c r="AQ28" s="443"/>
      <c r="AR28" s="444"/>
      <c r="AS28" s="442" t="s">
        <v>176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300474</v>
      </c>
      <c r="BO28" s="462"/>
      <c r="BP28" s="462"/>
      <c r="BQ28" s="462"/>
      <c r="BR28" s="462"/>
      <c r="BS28" s="462"/>
      <c r="BT28" s="462"/>
      <c r="BU28" s="463"/>
      <c r="BV28" s="461">
        <v>284295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8</v>
      </c>
      <c r="M29" s="443"/>
      <c r="N29" s="443"/>
      <c r="O29" s="443"/>
      <c r="P29" s="444"/>
      <c r="Q29" s="442">
        <v>1800</v>
      </c>
      <c r="R29" s="443"/>
      <c r="S29" s="443"/>
      <c r="T29" s="443"/>
      <c r="U29" s="443"/>
      <c r="V29" s="444"/>
      <c r="W29" s="509"/>
      <c r="X29" s="510"/>
      <c r="Y29" s="511"/>
      <c r="Z29" s="439" t="s">
        <v>189</v>
      </c>
      <c r="AA29" s="440"/>
      <c r="AB29" s="440"/>
      <c r="AC29" s="440"/>
      <c r="AD29" s="440"/>
      <c r="AE29" s="440"/>
      <c r="AF29" s="440"/>
      <c r="AG29" s="441"/>
      <c r="AH29" s="442">
        <v>66</v>
      </c>
      <c r="AI29" s="443"/>
      <c r="AJ29" s="443"/>
      <c r="AK29" s="443"/>
      <c r="AL29" s="444"/>
      <c r="AM29" s="442">
        <v>189816</v>
      </c>
      <c r="AN29" s="443"/>
      <c r="AO29" s="443"/>
      <c r="AP29" s="443"/>
      <c r="AQ29" s="443"/>
      <c r="AR29" s="444"/>
      <c r="AS29" s="442">
        <v>2876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318328</v>
      </c>
      <c r="BO29" s="467"/>
      <c r="BP29" s="467"/>
      <c r="BQ29" s="467"/>
      <c r="BR29" s="467"/>
      <c r="BS29" s="467"/>
      <c r="BT29" s="467"/>
      <c r="BU29" s="468"/>
      <c r="BV29" s="466">
        <v>239900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95.8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1095580</v>
      </c>
      <c r="BO30" s="470"/>
      <c r="BP30" s="470"/>
      <c r="BQ30" s="470"/>
      <c r="BR30" s="470"/>
      <c r="BS30" s="470"/>
      <c r="BT30" s="470"/>
      <c r="BU30" s="471"/>
      <c r="BV30" s="469">
        <v>1478850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198</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仁淀川下流衛生事務組合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日高村佐川町学校組合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仁淀消防組合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高知県広域食肉センター事務組合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仁淀川広域市町村圏事務組合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高知県中央西部焼却処理事務組合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こうち人づくり広域連合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高知県市町村総合事務組合(一般)</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高知県市町村総合事務組合(災害)</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高知県後期高齢者医療広域連合(一般)</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mibbz4TohVs3EV26GW21V5euK5s+iOlPGuqKfG0PppXOAxJNzuQxFrNQoVNBZkz3BZFm/Dyx4rJ0W+bZphZFJw==" saltValue="NO7CM9szEAwSuIDMQ6Wq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1" t="s">
        <v>559</v>
      </c>
      <c r="D34" s="1251"/>
      <c r="E34" s="1252"/>
      <c r="F34" s="32">
        <v>1.1599999999999999</v>
      </c>
      <c r="G34" s="33">
        <v>1.53</v>
      </c>
      <c r="H34" s="33">
        <v>1.31</v>
      </c>
      <c r="I34" s="33">
        <v>1.32</v>
      </c>
      <c r="J34" s="34">
        <v>1.36</v>
      </c>
      <c r="K34" s="22"/>
      <c r="L34" s="22"/>
      <c r="M34" s="22"/>
      <c r="N34" s="22"/>
      <c r="O34" s="22"/>
      <c r="P34" s="22"/>
    </row>
    <row r="35" spans="1:16" ht="39" customHeight="1" x14ac:dyDescent="0.15">
      <c r="A35" s="22"/>
      <c r="B35" s="35"/>
      <c r="C35" s="1245" t="s">
        <v>560</v>
      </c>
      <c r="D35" s="1246"/>
      <c r="E35" s="1247"/>
      <c r="F35" s="36">
        <v>0.06</v>
      </c>
      <c r="G35" s="37">
        <v>1</v>
      </c>
      <c r="H35" s="37">
        <v>0.89</v>
      </c>
      <c r="I35" s="37">
        <v>1.63</v>
      </c>
      <c r="J35" s="38">
        <v>1.04</v>
      </c>
      <c r="K35" s="22"/>
      <c r="L35" s="22"/>
      <c r="M35" s="22"/>
      <c r="N35" s="22"/>
      <c r="O35" s="22"/>
      <c r="P35" s="22"/>
    </row>
    <row r="36" spans="1:16" ht="39" customHeight="1" x14ac:dyDescent="0.15">
      <c r="A36" s="22"/>
      <c r="B36" s="35"/>
      <c r="C36" s="1245" t="s">
        <v>561</v>
      </c>
      <c r="D36" s="1246"/>
      <c r="E36" s="1247"/>
      <c r="F36" s="36">
        <v>0.97</v>
      </c>
      <c r="G36" s="37">
        <v>0.59</v>
      </c>
      <c r="H36" s="37">
        <v>0.75</v>
      </c>
      <c r="I36" s="37">
        <v>0.64</v>
      </c>
      <c r="J36" s="38">
        <v>0.44</v>
      </c>
      <c r="K36" s="22"/>
      <c r="L36" s="22"/>
      <c r="M36" s="22"/>
      <c r="N36" s="22"/>
      <c r="O36" s="22"/>
      <c r="P36" s="22"/>
    </row>
    <row r="37" spans="1:16" ht="39" customHeight="1" x14ac:dyDescent="0.15">
      <c r="A37" s="22"/>
      <c r="B37" s="35"/>
      <c r="C37" s="1245" t="s">
        <v>562</v>
      </c>
      <c r="D37" s="1246"/>
      <c r="E37" s="1247"/>
      <c r="F37" s="36">
        <v>0.15</v>
      </c>
      <c r="G37" s="37">
        <v>0.09</v>
      </c>
      <c r="H37" s="37">
        <v>0.1</v>
      </c>
      <c r="I37" s="37">
        <v>0.13</v>
      </c>
      <c r="J37" s="38">
        <v>0.19</v>
      </c>
      <c r="K37" s="22"/>
      <c r="L37" s="22"/>
      <c r="M37" s="22"/>
      <c r="N37" s="22"/>
      <c r="O37" s="22"/>
      <c r="P37" s="22"/>
    </row>
    <row r="38" spans="1:16" ht="39" customHeight="1" x14ac:dyDescent="0.15">
      <c r="A38" s="22"/>
      <c r="B38" s="35"/>
      <c r="C38" s="1245" t="s">
        <v>563</v>
      </c>
      <c r="D38" s="1246"/>
      <c r="E38" s="1247"/>
      <c r="F38" s="36">
        <v>0.01</v>
      </c>
      <c r="G38" s="37">
        <v>0.08</v>
      </c>
      <c r="H38" s="37">
        <v>0.12</v>
      </c>
      <c r="I38" s="37">
        <v>0.06</v>
      </c>
      <c r="J38" s="38">
        <v>0.15</v>
      </c>
      <c r="K38" s="22"/>
      <c r="L38" s="22"/>
      <c r="M38" s="22"/>
      <c r="N38" s="22"/>
      <c r="O38" s="22"/>
      <c r="P38" s="22"/>
    </row>
    <row r="39" spans="1:16" ht="39" customHeight="1" x14ac:dyDescent="0.15">
      <c r="A39" s="22"/>
      <c r="B39" s="35"/>
      <c r="C39" s="1245" t="s">
        <v>564</v>
      </c>
      <c r="D39" s="1246"/>
      <c r="E39" s="1247"/>
      <c r="F39" s="36">
        <v>0.12</v>
      </c>
      <c r="G39" s="37">
        <v>0.1</v>
      </c>
      <c r="H39" s="37">
        <v>0.1</v>
      </c>
      <c r="I39" s="37">
        <v>0.09</v>
      </c>
      <c r="J39" s="38">
        <v>0.11</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565</v>
      </c>
      <c r="D42" s="1246"/>
      <c r="E42" s="1247"/>
      <c r="F42" s="36" t="s">
        <v>509</v>
      </c>
      <c r="G42" s="37" t="s">
        <v>509</v>
      </c>
      <c r="H42" s="37" t="s">
        <v>509</v>
      </c>
      <c r="I42" s="37" t="s">
        <v>509</v>
      </c>
      <c r="J42" s="38" t="s">
        <v>509</v>
      </c>
      <c r="K42" s="22"/>
      <c r="L42" s="22"/>
      <c r="M42" s="22"/>
      <c r="N42" s="22"/>
      <c r="O42" s="22"/>
      <c r="P42" s="22"/>
    </row>
    <row r="43" spans="1:16" ht="39" customHeight="1" thickBot="1" x14ac:dyDescent="0.2">
      <c r="A43" s="22"/>
      <c r="B43" s="40"/>
      <c r="C43" s="1248" t="s">
        <v>566</v>
      </c>
      <c r="D43" s="1249"/>
      <c r="E43" s="125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FgeEH4g8DLojMgUAj562psEuQLh3FuwwuhUUbRyFzc92t4VdhYrGdQrlQlvyNhpyUbtrvW5nADoYzLSa4oXA==" saltValue="e9PUGUdgLtK8fznJ+jku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397</v>
      </c>
      <c r="L45" s="60">
        <v>388</v>
      </c>
      <c r="M45" s="60">
        <v>359</v>
      </c>
      <c r="N45" s="60">
        <v>377</v>
      </c>
      <c r="O45" s="61">
        <v>358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73"/>
      <c r="C48" s="1274"/>
      <c r="D48" s="62"/>
      <c r="E48" s="1255" t="s">
        <v>15</v>
      </c>
      <c r="F48" s="1255"/>
      <c r="G48" s="1255"/>
      <c r="H48" s="1255"/>
      <c r="I48" s="1255"/>
      <c r="J48" s="1256"/>
      <c r="K48" s="63">
        <v>34</v>
      </c>
      <c r="L48" s="64">
        <v>35</v>
      </c>
      <c r="M48" s="64">
        <v>35</v>
      </c>
      <c r="N48" s="64">
        <v>35</v>
      </c>
      <c r="O48" s="65">
        <v>36</v>
      </c>
      <c r="P48" s="48"/>
      <c r="Q48" s="48"/>
      <c r="R48" s="48"/>
      <c r="S48" s="48"/>
      <c r="T48" s="48"/>
      <c r="U48" s="48"/>
    </row>
    <row r="49" spans="1:21" ht="30.75" customHeight="1" x14ac:dyDescent="0.15">
      <c r="A49" s="48"/>
      <c r="B49" s="1273"/>
      <c r="C49" s="1274"/>
      <c r="D49" s="62"/>
      <c r="E49" s="1255" t="s">
        <v>16</v>
      </c>
      <c r="F49" s="1255"/>
      <c r="G49" s="1255"/>
      <c r="H49" s="1255"/>
      <c r="I49" s="1255"/>
      <c r="J49" s="1256"/>
      <c r="K49" s="63">
        <v>26</v>
      </c>
      <c r="L49" s="64">
        <v>32</v>
      </c>
      <c r="M49" s="64">
        <v>27</v>
      </c>
      <c r="N49" s="64">
        <v>28</v>
      </c>
      <c r="O49" s="65">
        <v>28</v>
      </c>
      <c r="P49" s="48"/>
      <c r="Q49" s="48"/>
      <c r="R49" s="48"/>
      <c r="S49" s="48"/>
      <c r="T49" s="48"/>
      <c r="U49" s="48"/>
    </row>
    <row r="50" spans="1:21" ht="30.75" customHeight="1" x14ac:dyDescent="0.15">
      <c r="A50" s="48"/>
      <c r="B50" s="1273"/>
      <c r="C50" s="1274"/>
      <c r="D50" s="62"/>
      <c r="E50" s="1255" t="s">
        <v>17</v>
      </c>
      <c r="F50" s="1255"/>
      <c r="G50" s="1255"/>
      <c r="H50" s="1255"/>
      <c r="I50" s="1255"/>
      <c r="J50" s="1256"/>
      <c r="K50" s="63">
        <v>15</v>
      </c>
      <c r="L50" s="64" t="s">
        <v>509</v>
      </c>
      <c r="M50" s="64" t="s">
        <v>509</v>
      </c>
      <c r="N50" s="64" t="s">
        <v>509</v>
      </c>
      <c r="O50" s="65" t="s">
        <v>509</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509</v>
      </c>
      <c r="L51" s="64" t="s">
        <v>509</v>
      </c>
      <c r="M51" s="64" t="s">
        <v>509</v>
      </c>
      <c r="N51" s="64" t="s">
        <v>509</v>
      </c>
      <c r="O51" s="65" t="s">
        <v>509</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325</v>
      </c>
      <c r="L52" s="64">
        <v>301</v>
      </c>
      <c r="M52" s="64">
        <v>280</v>
      </c>
      <c r="N52" s="64">
        <v>279</v>
      </c>
      <c r="O52" s="65">
        <v>276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147</v>
      </c>
      <c r="L53" s="69">
        <v>154</v>
      </c>
      <c r="M53" s="69">
        <v>141</v>
      </c>
      <c r="N53" s="69">
        <v>161</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590</v>
      </c>
      <c r="L57" s="84" t="s">
        <v>590</v>
      </c>
      <c r="M57" s="84" t="s">
        <v>590</v>
      </c>
      <c r="N57" s="84" t="s">
        <v>590</v>
      </c>
      <c r="O57" s="85" t="s">
        <v>590</v>
      </c>
    </row>
    <row r="58" spans="1:21" ht="31.5" customHeight="1" thickBot="1" x14ac:dyDescent="0.2">
      <c r="B58" s="1263"/>
      <c r="C58" s="1264"/>
      <c r="D58" s="1268" t="s">
        <v>27</v>
      </c>
      <c r="E58" s="1269"/>
      <c r="F58" s="1269"/>
      <c r="G58" s="1269"/>
      <c r="H58" s="1269"/>
      <c r="I58" s="1269"/>
      <c r="J58" s="1270"/>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k0zA/HC24bS3d04J7QIYKkk7oUCbjOBVZx5pSWB3v5y5WS+2rGNDGDr9U7TKwFHT+Iz9uW+kY1+mFGNLnMJsA==" saltValue="gRLa9nc38EMZN2Cq0oEe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1" t="s">
        <v>30</v>
      </c>
      <c r="C41" s="1292"/>
      <c r="D41" s="102"/>
      <c r="E41" s="1293" t="s">
        <v>31</v>
      </c>
      <c r="F41" s="1293"/>
      <c r="G41" s="1293"/>
      <c r="H41" s="1294"/>
      <c r="I41" s="103">
        <v>3012</v>
      </c>
      <c r="J41" s="104">
        <v>3005</v>
      </c>
      <c r="K41" s="104">
        <v>3129</v>
      </c>
      <c r="L41" s="104">
        <v>3123</v>
      </c>
      <c r="M41" s="105">
        <v>3832</v>
      </c>
    </row>
    <row r="42" spans="2:13" ht="27.75" customHeight="1" x14ac:dyDescent="0.15">
      <c r="B42" s="1281"/>
      <c r="C42" s="1282"/>
      <c r="D42" s="106"/>
      <c r="E42" s="1285" t="s">
        <v>32</v>
      </c>
      <c r="F42" s="1285"/>
      <c r="G42" s="1285"/>
      <c r="H42" s="1286"/>
      <c r="I42" s="107">
        <v>77</v>
      </c>
      <c r="J42" s="108">
        <v>53</v>
      </c>
      <c r="K42" s="108">
        <v>31</v>
      </c>
      <c r="L42" s="108">
        <v>25</v>
      </c>
      <c r="M42" s="109">
        <v>58</v>
      </c>
    </row>
    <row r="43" spans="2:13" ht="27.75" customHeight="1" x14ac:dyDescent="0.15">
      <c r="B43" s="1281"/>
      <c r="C43" s="1282"/>
      <c r="D43" s="106"/>
      <c r="E43" s="1285" t="s">
        <v>33</v>
      </c>
      <c r="F43" s="1285"/>
      <c r="G43" s="1285"/>
      <c r="H43" s="1286"/>
      <c r="I43" s="107">
        <v>452</v>
      </c>
      <c r="J43" s="108">
        <v>435</v>
      </c>
      <c r="K43" s="108">
        <v>481</v>
      </c>
      <c r="L43" s="108">
        <v>505</v>
      </c>
      <c r="M43" s="109">
        <v>510</v>
      </c>
    </row>
    <row r="44" spans="2:13" ht="27.75" customHeight="1" x14ac:dyDescent="0.15">
      <c r="B44" s="1281"/>
      <c r="C44" s="1282"/>
      <c r="D44" s="106"/>
      <c r="E44" s="1285" t="s">
        <v>34</v>
      </c>
      <c r="F44" s="1285"/>
      <c r="G44" s="1285"/>
      <c r="H44" s="1286"/>
      <c r="I44" s="107">
        <v>133</v>
      </c>
      <c r="J44" s="108">
        <v>107</v>
      </c>
      <c r="K44" s="108">
        <v>80</v>
      </c>
      <c r="L44" s="108">
        <v>55</v>
      </c>
      <c r="M44" s="109">
        <v>105</v>
      </c>
    </row>
    <row r="45" spans="2:13" ht="27.75" customHeight="1" x14ac:dyDescent="0.15">
      <c r="B45" s="1281"/>
      <c r="C45" s="1282"/>
      <c r="D45" s="106"/>
      <c r="E45" s="1285" t="s">
        <v>35</v>
      </c>
      <c r="F45" s="1285"/>
      <c r="G45" s="1285"/>
      <c r="H45" s="1286"/>
      <c r="I45" s="107">
        <v>312</v>
      </c>
      <c r="J45" s="108">
        <v>289</v>
      </c>
      <c r="K45" s="108">
        <v>293</v>
      </c>
      <c r="L45" s="108">
        <v>257</v>
      </c>
      <c r="M45" s="109">
        <v>241</v>
      </c>
    </row>
    <row r="46" spans="2:13" ht="27.75" customHeight="1" x14ac:dyDescent="0.15">
      <c r="B46" s="1281"/>
      <c r="C46" s="1282"/>
      <c r="D46" s="110"/>
      <c r="E46" s="1285" t="s">
        <v>36</v>
      </c>
      <c r="F46" s="1285"/>
      <c r="G46" s="1285"/>
      <c r="H46" s="1286"/>
      <c r="I46" s="107" t="s">
        <v>509</v>
      </c>
      <c r="J46" s="108" t="s">
        <v>509</v>
      </c>
      <c r="K46" s="108" t="s">
        <v>509</v>
      </c>
      <c r="L46" s="108" t="s">
        <v>509</v>
      </c>
      <c r="M46" s="109" t="s">
        <v>509</v>
      </c>
    </row>
    <row r="47" spans="2:13" ht="27.75" customHeight="1" x14ac:dyDescent="0.15">
      <c r="B47" s="1281"/>
      <c r="C47" s="1282"/>
      <c r="D47" s="111"/>
      <c r="E47" s="1295" t="s">
        <v>37</v>
      </c>
      <c r="F47" s="1296"/>
      <c r="G47" s="1296"/>
      <c r="H47" s="1297"/>
      <c r="I47" s="107" t="s">
        <v>509</v>
      </c>
      <c r="J47" s="108" t="s">
        <v>509</v>
      </c>
      <c r="K47" s="108" t="s">
        <v>509</v>
      </c>
      <c r="L47" s="108" t="s">
        <v>509</v>
      </c>
      <c r="M47" s="109" t="s">
        <v>509</v>
      </c>
    </row>
    <row r="48" spans="2:13" ht="27.75" customHeight="1" x14ac:dyDescent="0.15">
      <c r="B48" s="1281"/>
      <c r="C48" s="1282"/>
      <c r="D48" s="106"/>
      <c r="E48" s="1285" t="s">
        <v>38</v>
      </c>
      <c r="F48" s="1285"/>
      <c r="G48" s="1285"/>
      <c r="H48" s="1286"/>
      <c r="I48" s="107" t="s">
        <v>509</v>
      </c>
      <c r="J48" s="108" t="s">
        <v>509</v>
      </c>
      <c r="K48" s="108" t="s">
        <v>509</v>
      </c>
      <c r="L48" s="108" t="s">
        <v>509</v>
      </c>
      <c r="M48" s="109" t="s">
        <v>509</v>
      </c>
    </row>
    <row r="49" spans="2:13" ht="27.75" customHeight="1" x14ac:dyDescent="0.15">
      <c r="B49" s="1283"/>
      <c r="C49" s="1284"/>
      <c r="D49" s="106"/>
      <c r="E49" s="1285" t="s">
        <v>39</v>
      </c>
      <c r="F49" s="1285"/>
      <c r="G49" s="1285"/>
      <c r="H49" s="1286"/>
      <c r="I49" s="107" t="s">
        <v>509</v>
      </c>
      <c r="J49" s="108" t="s">
        <v>509</v>
      </c>
      <c r="K49" s="108" t="s">
        <v>509</v>
      </c>
      <c r="L49" s="108" t="s">
        <v>509</v>
      </c>
      <c r="M49" s="109" t="s">
        <v>509</v>
      </c>
    </row>
    <row r="50" spans="2:13" ht="27.75" customHeight="1" x14ac:dyDescent="0.15">
      <c r="B50" s="1279" t="s">
        <v>40</v>
      </c>
      <c r="C50" s="1280"/>
      <c r="D50" s="112"/>
      <c r="E50" s="1285" t="s">
        <v>41</v>
      </c>
      <c r="F50" s="1285"/>
      <c r="G50" s="1285"/>
      <c r="H50" s="1286"/>
      <c r="I50" s="107">
        <v>2196</v>
      </c>
      <c r="J50" s="108">
        <v>2105</v>
      </c>
      <c r="K50" s="108">
        <v>2269</v>
      </c>
      <c r="L50" s="108">
        <v>2101</v>
      </c>
      <c r="M50" s="109">
        <v>1850</v>
      </c>
    </row>
    <row r="51" spans="2:13" ht="27.75" customHeight="1" x14ac:dyDescent="0.15">
      <c r="B51" s="1281"/>
      <c r="C51" s="1282"/>
      <c r="D51" s="106"/>
      <c r="E51" s="1285" t="s">
        <v>42</v>
      </c>
      <c r="F51" s="1285"/>
      <c r="G51" s="1285"/>
      <c r="H51" s="1286"/>
      <c r="I51" s="107">
        <v>51</v>
      </c>
      <c r="J51" s="108">
        <v>38</v>
      </c>
      <c r="K51" s="108">
        <v>23</v>
      </c>
      <c r="L51" s="108">
        <v>14</v>
      </c>
      <c r="M51" s="109">
        <v>5</v>
      </c>
    </row>
    <row r="52" spans="2:13" ht="27.75" customHeight="1" x14ac:dyDescent="0.15">
      <c r="B52" s="1283"/>
      <c r="C52" s="1284"/>
      <c r="D52" s="106"/>
      <c r="E52" s="1285" t="s">
        <v>43</v>
      </c>
      <c r="F52" s="1285"/>
      <c r="G52" s="1285"/>
      <c r="H52" s="1286"/>
      <c r="I52" s="107">
        <v>2754</v>
      </c>
      <c r="J52" s="108">
        <v>2785</v>
      </c>
      <c r="K52" s="108">
        <v>2616</v>
      </c>
      <c r="L52" s="108">
        <v>2726</v>
      </c>
      <c r="M52" s="109">
        <v>3234</v>
      </c>
    </row>
    <row r="53" spans="2:13" ht="27.75" customHeight="1" thickBot="1" x14ac:dyDescent="0.2">
      <c r="B53" s="1287" t="s">
        <v>44</v>
      </c>
      <c r="C53" s="1288"/>
      <c r="D53" s="113"/>
      <c r="E53" s="1289" t="s">
        <v>45</v>
      </c>
      <c r="F53" s="1289"/>
      <c r="G53" s="1289"/>
      <c r="H53" s="1290"/>
      <c r="I53" s="114">
        <v>-1015</v>
      </c>
      <c r="J53" s="115">
        <v>-1040</v>
      </c>
      <c r="K53" s="115">
        <v>-893</v>
      </c>
      <c r="L53" s="115">
        <v>-875</v>
      </c>
      <c r="M53" s="116">
        <v>-343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pFMcV2CBUybBOMcZLq37W04bcobfYkPkbvQix5krlSYRGPGK/Y7JEJik7W2gffUrLGV9gQqT8pSJcHawZnyVg==" saltValue="7xcv0Lw8QCuAzF385p9L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6" t="s">
        <v>48</v>
      </c>
      <c r="D55" s="1306"/>
      <c r="E55" s="1307"/>
      <c r="F55" s="128">
        <v>352</v>
      </c>
      <c r="G55" s="128">
        <v>284</v>
      </c>
      <c r="H55" s="129">
        <v>300</v>
      </c>
    </row>
    <row r="56" spans="2:8" ht="52.5" customHeight="1" x14ac:dyDescent="0.15">
      <c r="B56" s="130"/>
      <c r="C56" s="1308" t="s">
        <v>49</v>
      </c>
      <c r="D56" s="1308"/>
      <c r="E56" s="1309"/>
      <c r="F56" s="131">
        <v>231</v>
      </c>
      <c r="G56" s="131">
        <v>240</v>
      </c>
      <c r="H56" s="132">
        <v>318</v>
      </c>
    </row>
    <row r="57" spans="2:8" ht="53.25" customHeight="1" x14ac:dyDescent="0.15">
      <c r="B57" s="130"/>
      <c r="C57" s="1310" t="s">
        <v>50</v>
      </c>
      <c r="D57" s="1310"/>
      <c r="E57" s="1311"/>
      <c r="F57" s="133">
        <v>1583</v>
      </c>
      <c r="G57" s="133">
        <v>1479</v>
      </c>
      <c r="H57" s="134">
        <v>1096</v>
      </c>
    </row>
    <row r="58" spans="2:8" ht="45.75" customHeight="1" x14ac:dyDescent="0.15">
      <c r="B58" s="135"/>
      <c r="C58" s="1298" t="s">
        <v>586</v>
      </c>
      <c r="D58" s="1299"/>
      <c r="E58" s="1300"/>
      <c r="F58" s="136">
        <v>657</v>
      </c>
      <c r="G58" s="136">
        <v>564</v>
      </c>
      <c r="H58" s="137">
        <v>530</v>
      </c>
    </row>
    <row r="59" spans="2:8" ht="45.75" customHeight="1" x14ac:dyDescent="0.15">
      <c r="B59" s="135"/>
      <c r="C59" s="1298" t="s">
        <v>585</v>
      </c>
      <c r="D59" s="1299"/>
      <c r="E59" s="1300"/>
      <c r="F59" s="136">
        <v>774</v>
      </c>
      <c r="G59" s="136">
        <v>742</v>
      </c>
      <c r="H59" s="137">
        <v>368</v>
      </c>
    </row>
    <row r="60" spans="2:8" ht="45.75" customHeight="1" x14ac:dyDescent="0.15">
      <c r="B60" s="135"/>
      <c r="C60" s="1298" t="s">
        <v>587</v>
      </c>
      <c r="D60" s="1299"/>
      <c r="E60" s="1300"/>
      <c r="F60" s="136">
        <v>40</v>
      </c>
      <c r="G60" s="136">
        <v>61</v>
      </c>
      <c r="H60" s="137">
        <v>81</v>
      </c>
    </row>
    <row r="61" spans="2:8" ht="45.75" customHeight="1" x14ac:dyDescent="0.15">
      <c r="B61" s="135"/>
      <c r="C61" s="1298" t="s">
        <v>591</v>
      </c>
      <c r="D61" s="1299"/>
      <c r="E61" s="1300"/>
      <c r="F61" s="136">
        <v>80</v>
      </c>
      <c r="G61" s="136">
        <v>79</v>
      </c>
      <c r="H61" s="137">
        <v>80</v>
      </c>
    </row>
    <row r="62" spans="2:8" ht="45.75" customHeight="1" thickBot="1" x14ac:dyDescent="0.2">
      <c r="B62" s="138"/>
      <c r="C62" s="1301" t="s">
        <v>588</v>
      </c>
      <c r="D62" s="1302"/>
      <c r="E62" s="1303"/>
      <c r="F62" s="139">
        <v>27</v>
      </c>
      <c r="G62" s="139">
        <v>31</v>
      </c>
      <c r="H62" s="140">
        <v>34</v>
      </c>
    </row>
    <row r="63" spans="2:8" ht="52.5" customHeight="1" thickBot="1" x14ac:dyDescent="0.2">
      <c r="B63" s="141"/>
      <c r="C63" s="1304" t="s">
        <v>51</v>
      </c>
      <c r="D63" s="1304"/>
      <c r="E63" s="1305"/>
      <c r="F63" s="142">
        <v>2165</v>
      </c>
      <c r="G63" s="142">
        <v>2003</v>
      </c>
      <c r="H63" s="143">
        <v>1714</v>
      </c>
    </row>
    <row r="64" spans="2:8" ht="15" customHeight="1" x14ac:dyDescent="0.15"/>
  </sheetData>
  <sheetProtection algorithmName="SHA-512" hashValue="fhbD6eY5DeKzdrqaQ9Z9JDFpvwrAtUper6HHKJoiMW2+KzawY4ihKiotYQxyN+l3Befg6DakAhTlLtdu5K8PFQ==" saltValue="HqW8UsdiKeucG3W26Zxp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85" zoomScaleNormal="85" zoomScaleSheetLayoutView="55" workbookViewId="0">
      <selection activeCell="BL14" sqref="BL1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603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551</v>
      </c>
      <c r="BQ50" s="1325"/>
      <c r="BR50" s="1325"/>
      <c r="BS50" s="1325"/>
      <c r="BT50" s="1325"/>
      <c r="BU50" s="1325"/>
      <c r="BV50" s="1325"/>
      <c r="BW50" s="1325"/>
      <c r="BX50" s="1325" t="s">
        <v>552</v>
      </c>
      <c r="BY50" s="1325"/>
      <c r="BZ50" s="1325"/>
      <c r="CA50" s="1325"/>
      <c r="CB50" s="1325"/>
      <c r="CC50" s="1325"/>
      <c r="CD50" s="1325"/>
      <c r="CE50" s="1325"/>
      <c r="CF50" s="1325" t="s">
        <v>553</v>
      </c>
      <c r="CG50" s="1325"/>
      <c r="CH50" s="1325"/>
      <c r="CI50" s="1325"/>
      <c r="CJ50" s="1325"/>
      <c r="CK50" s="1325"/>
      <c r="CL50" s="1325"/>
      <c r="CM50" s="1325"/>
      <c r="CN50" s="1325" t="s">
        <v>554</v>
      </c>
      <c r="CO50" s="1325"/>
      <c r="CP50" s="1325"/>
      <c r="CQ50" s="1325"/>
      <c r="CR50" s="1325"/>
      <c r="CS50" s="1325"/>
      <c r="CT50" s="1325"/>
      <c r="CU50" s="1325"/>
      <c r="CV50" s="1325" t="s">
        <v>555</v>
      </c>
      <c r="CW50" s="1325"/>
      <c r="CX50" s="1325"/>
      <c r="CY50" s="1325"/>
      <c r="CZ50" s="1325"/>
      <c r="DA50" s="1325"/>
      <c r="DB50" s="1325"/>
      <c r="DC50" s="1325"/>
    </row>
    <row r="51" spans="1:109" ht="13.5" customHeight="1" x14ac:dyDescent="0.15">
      <c r="B51" s="395"/>
      <c r="G51" s="1331"/>
      <c r="H51" s="1331"/>
      <c r="I51" s="1329"/>
      <c r="J51" s="1329"/>
      <c r="K51" s="1327"/>
      <c r="L51" s="1327"/>
      <c r="M51" s="1327"/>
      <c r="N51" s="1327"/>
      <c r="AM51" s="404"/>
      <c r="AN51" s="1328" t="s">
        <v>597</v>
      </c>
      <c r="AO51" s="1328"/>
      <c r="AP51" s="1328"/>
      <c r="AQ51" s="1328"/>
      <c r="AR51" s="1328"/>
      <c r="AS51" s="1328"/>
      <c r="AT51" s="1328"/>
      <c r="AU51" s="1328"/>
      <c r="AV51" s="1328"/>
      <c r="AW51" s="1328"/>
      <c r="AX51" s="1328"/>
      <c r="AY51" s="1328"/>
      <c r="AZ51" s="1328"/>
      <c r="BA51" s="1328"/>
      <c r="BB51" s="1328" t="s">
        <v>598</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599</v>
      </c>
      <c r="BC53" s="1328"/>
      <c r="BD53" s="1328"/>
      <c r="BE53" s="1328"/>
      <c r="BF53" s="1328"/>
      <c r="BG53" s="1328"/>
      <c r="BH53" s="1328"/>
      <c r="BI53" s="1328"/>
      <c r="BJ53" s="1328"/>
      <c r="BK53" s="1328"/>
      <c r="BL53" s="1328"/>
      <c r="BM53" s="1328"/>
      <c r="BN53" s="1328"/>
      <c r="BO53" s="1328"/>
      <c r="BP53" s="1326">
        <v>48.4</v>
      </c>
      <c r="BQ53" s="1326"/>
      <c r="BR53" s="1326"/>
      <c r="BS53" s="1326"/>
      <c r="BT53" s="1326"/>
      <c r="BU53" s="1326"/>
      <c r="BV53" s="1326"/>
      <c r="BW53" s="1326"/>
      <c r="BX53" s="1326">
        <v>48.7</v>
      </c>
      <c r="BY53" s="1326"/>
      <c r="BZ53" s="1326"/>
      <c r="CA53" s="1326"/>
      <c r="CB53" s="1326"/>
      <c r="CC53" s="1326"/>
      <c r="CD53" s="1326"/>
      <c r="CE53" s="1326"/>
      <c r="CF53" s="1326">
        <v>56.4</v>
      </c>
      <c r="CG53" s="1326"/>
      <c r="CH53" s="1326"/>
      <c r="CI53" s="1326"/>
      <c r="CJ53" s="1326"/>
      <c r="CK53" s="1326"/>
      <c r="CL53" s="1326"/>
      <c r="CM53" s="1326"/>
      <c r="CN53" s="1326">
        <v>58.8</v>
      </c>
      <c r="CO53" s="1326"/>
      <c r="CP53" s="1326"/>
      <c r="CQ53" s="1326"/>
      <c r="CR53" s="1326"/>
      <c r="CS53" s="1326"/>
      <c r="CT53" s="1326"/>
      <c r="CU53" s="1326"/>
      <c r="CV53" s="1326">
        <v>52.8</v>
      </c>
      <c r="CW53" s="1326"/>
      <c r="CX53" s="1326"/>
      <c r="CY53" s="1326"/>
      <c r="CZ53" s="1326"/>
      <c r="DA53" s="1326"/>
      <c r="DB53" s="1326"/>
      <c r="DC53" s="1326"/>
    </row>
    <row r="54" spans="1:109" x14ac:dyDescent="0.15">
      <c r="A54" s="403"/>
      <c r="B54" s="395"/>
      <c r="G54" s="1331"/>
      <c r="H54" s="1331"/>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600</v>
      </c>
      <c r="AO55" s="1325"/>
      <c r="AP55" s="1325"/>
      <c r="AQ55" s="1325"/>
      <c r="AR55" s="1325"/>
      <c r="AS55" s="1325"/>
      <c r="AT55" s="1325"/>
      <c r="AU55" s="1325"/>
      <c r="AV55" s="1325"/>
      <c r="AW55" s="1325"/>
      <c r="AX55" s="1325"/>
      <c r="AY55" s="1325"/>
      <c r="AZ55" s="1325"/>
      <c r="BA55" s="1325"/>
      <c r="BB55" s="1328" t="s">
        <v>598</v>
      </c>
      <c r="BC55" s="1328"/>
      <c r="BD55" s="1328"/>
      <c r="BE55" s="1328"/>
      <c r="BF55" s="1328"/>
      <c r="BG55" s="1328"/>
      <c r="BH55" s="1328"/>
      <c r="BI55" s="1328"/>
      <c r="BJ55" s="1328"/>
      <c r="BK55" s="1328"/>
      <c r="BL55" s="1328"/>
      <c r="BM55" s="1328"/>
      <c r="BN55" s="1328"/>
      <c r="BO55" s="1328"/>
      <c r="BP55" s="1326">
        <v>27</v>
      </c>
      <c r="BQ55" s="1326"/>
      <c r="BR55" s="1326"/>
      <c r="BS55" s="1326"/>
      <c r="BT55" s="1326"/>
      <c r="BU55" s="1326"/>
      <c r="BV55" s="1326"/>
      <c r="BW55" s="1326"/>
      <c r="BX55" s="1326">
        <v>25.4</v>
      </c>
      <c r="BY55" s="1326"/>
      <c r="BZ55" s="1326"/>
      <c r="CA55" s="1326"/>
      <c r="CB55" s="1326"/>
      <c r="CC55" s="1326"/>
      <c r="CD55" s="1326"/>
      <c r="CE55" s="1326"/>
      <c r="CF55" s="1326">
        <v>23.4</v>
      </c>
      <c r="CG55" s="1326"/>
      <c r="CH55" s="1326"/>
      <c r="CI55" s="1326"/>
      <c r="CJ55" s="1326"/>
      <c r="CK55" s="1326"/>
      <c r="CL55" s="1326"/>
      <c r="CM55" s="1326"/>
      <c r="CN55" s="1326">
        <v>7.7</v>
      </c>
      <c r="CO55" s="1326"/>
      <c r="CP55" s="1326"/>
      <c r="CQ55" s="1326"/>
      <c r="CR55" s="1326"/>
      <c r="CS55" s="1326"/>
      <c r="CT55" s="1326"/>
      <c r="CU55" s="1326"/>
      <c r="CV55" s="1326">
        <v>3.2</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599</v>
      </c>
      <c r="BC57" s="1328"/>
      <c r="BD57" s="1328"/>
      <c r="BE57" s="1328"/>
      <c r="BF57" s="1328"/>
      <c r="BG57" s="1328"/>
      <c r="BH57" s="1328"/>
      <c r="BI57" s="1328"/>
      <c r="BJ57" s="1328"/>
      <c r="BK57" s="1328"/>
      <c r="BL57" s="1328"/>
      <c r="BM57" s="1328"/>
      <c r="BN57" s="1328"/>
      <c r="BO57" s="1328"/>
      <c r="BP57" s="1326">
        <v>57.2</v>
      </c>
      <c r="BQ57" s="1326"/>
      <c r="BR57" s="1326"/>
      <c r="BS57" s="1326"/>
      <c r="BT57" s="1326"/>
      <c r="BU57" s="1326"/>
      <c r="BV57" s="1326"/>
      <c r="BW57" s="1326"/>
      <c r="BX57" s="1326">
        <v>58.7</v>
      </c>
      <c r="BY57" s="1326"/>
      <c r="BZ57" s="1326"/>
      <c r="CA57" s="1326"/>
      <c r="CB57" s="1326"/>
      <c r="CC57" s="1326"/>
      <c r="CD57" s="1326"/>
      <c r="CE57" s="1326"/>
      <c r="CF57" s="1326">
        <v>59.2</v>
      </c>
      <c r="CG57" s="1326"/>
      <c r="CH57" s="1326"/>
      <c r="CI57" s="1326"/>
      <c r="CJ57" s="1326"/>
      <c r="CK57" s="1326"/>
      <c r="CL57" s="1326"/>
      <c r="CM57" s="1326"/>
      <c r="CN57" s="1326">
        <v>63.4</v>
      </c>
      <c r="CO57" s="1326"/>
      <c r="CP57" s="1326"/>
      <c r="CQ57" s="1326"/>
      <c r="CR57" s="1326"/>
      <c r="CS57" s="1326"/>
      <c r="CT57" s="1326"/>
      <c r="CU57" s="1326"/>
      <c r="CV57" s="1326">
        <v>63.1</v>
      </c>
      <c r="CW57" s="1326"/>
      <c r="CX57" s="1326"/>
      <c r="CY57" s="1326"/>
      <c r="CZ57" s="1326"/>
      <c r="DA57" s="1326"/>
      <c r="DB57" s="1326"/>
      <c r="DC57" s="1326"/>
      <c r="DD57" s="408"/>
      <c r="DE57" s="407"/>
    </row>
    <row r="58" spans="1:109" s="403" customFormat="1" x14ac:dyDescent="0.15">
      <c r="A58" s="388"/>
      <c r="B58" s="407"/>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604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551</v>
      </c>
      <c r="BQ72" s="1325"/>
      <c r="BR72" s="1325"/>
      <c r="BS72" s="1325"/>
      <c r="BT72" s="1325"/>
      <c r="BU72" s="1325"/>
      <c r="BV72" s="1325"/>
      <c r="BW72" s="1325"/>
      <c r="BX72" s="1325" t="s">
        <v>552</v>
      </c>
      <c r="BY72" s="1325"/>
      <c r="BZ72" s="1325"/>
      <c r="CA72" s="1325"/>
      <c r="CB72" s="1325"/>
      <c r="CC72" s="1325"/>
      <c r="CD72" s="1325"/>
      <c r="CE72" s="1325"/>
      <c r="CF72" s="1325" t="s">
        <v>553</v>
      </c>
      <c r="CG72" s="1325"/>
      <c r="CH72" s="1325"/>
      <c r="CI72" s="1325"/>
      <c r="CJ72" s="1325"/>
      <c r="CK72" s="1325"/>
      <c r="CL72" s="1325"/>
      <c r="CM72" s="1325"/>
      <c r="CN72" s="1325" t="s">
        <v>554</v>
      </c>
      <c r="CO72" s="1325"/>
      <c r="CP72" s="1325"/>
      <c r="CQ72" s="1325"/>
      <c r="CR72" s="1325"/>
      <c r="CS72" s="1325"/>
      <c r="CT72" s="1325"/>
      <c r="CU72" s="1325"/>
      <c r="CV72" s="1325" t="s">
        <v>555</v>
      </c>
      <c r="CW72" s="1325"/>
      <c r="CX72" s="1325"/>
      <c r="CY72" s="1325"/>
      <c r="CZ72" s="1325"/>
      <c r="DA72" s="1325"/>
      <c r="DB72" s="1325"/>
      <c r="DC72" s="1325"/>
    </row>
    <row r="73" spans="2:107" x14ac:dyDescent="0.15">
      <c r="B73" s="395"/>
      <c r="G73" s="1331"/>
      <c r="H73" s="1331"/>
      <c r="I73" s="1331"/>
      <c r="J73" s="1331"/>
      <c r="K73" s="1332"/>
      <c r="L73" s="1332"/>
      <c r="M73" s="1332"/>
      <c r="N73" s="1332"/>
      <c r="AM73" s="404"/>
      <c r="AN73" s="1328" t="s">
        <v>597</v>
      </c>
      <c r="AO73" s="1328"/>
      <c r="AP73" s="1328"/>
      <c r="AQ73" s="1328"/>
      <c r="AR73" s="1328"/>
      <c r="AS73" s="1328"/>
      <c r="AT73" s="1328"/>
      <c r="AU73" s="1328"/>
      <c r="AV73" s="1328"/>
      <c r="AW73" s="1328"/>
      <c r="AX73" s="1328"/>
      <c r="AY73" s="1328"/>
      <c r="AZ73" s="1328"/>
      <c r="BA73" s="1328"/>
      <c r="BB73" s="1328" t="s">
        <v>598</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602</v>
      </c>
      <c r="BC75" s="1328"/>
      <c r="BD75" s="1328"/>
      <c r="BE75" s="1328"/>
      <c r="BF75" s="1328"/>
      <c r="BG75" s="1328"/>
      <c r="BH75" s="1328"/>
      <c r="BI75" s="1328"/>
      <c r="BJ75" s="1328"/>
      <c r="BK75" s="1328"/>
      <c r="BL75" s="1328"/>
      <c r="BM75" s="1328"/>
      <c r="BN75" s="1328"/>
      <c r="BO75" s="1328"/>
      <c r="BP75" s="1326">
        <v>7.4</v>
      </c>
      <c r="BQ75" s="1326"/>
      <c r="BR75" s="1326"/>
      <c r="BS75" s="1326"/>
      <c r="BT75" s="1326"/>
      <c r="BU75" s="1326"/>
      <c r="BV75" s="1326"/>
      <c r="BW75" s="1326"/>
      <c r="BX75" s="1326">
        <v>7.5</v>
      </c>
      <c r="BY75" s="1326"/>
      <c r="BZ75" s="1326"/>
      <c r="CA75" s="1326"/>
      <c r="CB75" s="1326"/>
      <c r="CC75" s="1326"/>
      <c r="CD75" s="1326"/>
      <c r="CE75" s="1326"/>
      <c r="CF75" s="1326">
        <v>8.1999999999999993</v>
      </c>
      <c r="CG75" s="1326"/>
      <c r="CH75" s="1326"/>
      <c r="CI75" s="1326"/>
      <c r="CJ75" s="1326"/>
      <c r="CK75" s="1326"/>
      <c r="CL75" s="1326"/>
      <c r="CM75" s="1326"/>
      <c r="CN75" s="1326">
        <v>8.8000000000000007</v>
      </c>
      <c r="CO75" s="1326"/>
      <c r="CP75" s="1326"/>
      <c r="CQ75" s="1326"/>
      <c r="CR75" s="1326"/>
      <c r="CS75" s="1326"/>
      <c r="CT75" s="1326"/>
      <c r="CU75" s="1326"/>
      <c r="CV75" s="1326">
        <v>8.6999999999999993</v>
      </c>
      <c r="CW75" s="1326"/>
      <c r="CX75" s="1326"/>
      <c r="CY75" s="1326"/>
      <c r="CZ75" s="1326"/>
      <c r="DA75" s="1326"/>
      <c r="DB75" s="1326"/>
      <c r="DC75" s="1326"/>
    </row>
    <row r="76" spans="2:107" x14ac:dyDescent="0.15">
      <c r="B76" s="395"/>
      <c r="G76" s="1331"/>
      <c r="H76" s="1331"/>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2"/>
      <c r="L77" s="1332"/>
      <c r="M77" s="1332"/>
      <c r="N77" s="1332"/>
      <c r="AN77" s="1325" t="s">
        <v>600</v>
      </c>
      <c r="AO77" s="1325"/>
      <c r="AP77" s="1325"/>
      <c r="AQ77" s="1325"/>
      <c r="AR77" s="1325"/>
      <c r="AS77" s="1325"/>
      <c r="AT77" s="1325"/>
      <c r="AU77" s="1325"/>
      <c r="AV77" s="1325"/>
      <c r="AW77" s="1325"/>
      <c r="AX77" s="1325"/>
      <c r="AY77" s="1325"/>
      <c r="AZ77" s="1325"/>
      <c r="BA77" s="1325"/>
      <c r="BB77" s="1328" t="s">
        <v>598</v>
      </c>
      <c r="BC77" s="1328"/>
      <c r="BD77" s="1328"/>
      <c r="BE77" s="1328"/>
      <c r="BF77" s="1328"/>
      <c r="BG77" s="1328"/>
      <c r="BH77" s="1328"/>
      <c r="BI77" s="1328"/>
      <c r="BJ77" s="1328"/>
      <c r="BK77" s="1328"/>
      <c r="BL77" s="1328"/>
      <c r="BM77" s="1328"/>
      <c r="BN77" s="1328"/>
      <c r="BO77" s="1328"/>
      <c r="BP77" s="1326">
        <v>27</v>
      </c>
      <c r="BQ77" s="1326"/>
      <c r="BR77" s="1326"/>
      <c r="BS77" s="1326"/>
      <c r="BT77" s="1326"/>
      <c r="BU77" s="1326"/>
      <c r="BV77" s="1326"/>
      <c r="BW77" s="1326"/>
      <c r="BX77" s="1326">
        <v>25.4</v>
      </c>
      <c r="BY77" s="1326"/>
      <c r="BZ77" s="1326"/>
      <c r="CA77" s="1326"/>
      <c r="CB77" s="1326"/>
      <c r="CC77" s="1326"/>
      <c r="CD77" s="1326"/>
      <c r="CE77" s="1326"/>
      <c r="CF77" s="1326">
        <v>23.4</v>
      </c>
      <c r="CG77" s="1326"/>
      <c r="CH77" s="1326"/>
      <c r="CI77" s="1326"/>
      <c r="CJ77" s="1326"/>
      <c r="CK77" s="1326"/>
      <c r="CL77" s="1326"/>
      <c r="CM77" s="1326"/>
      <c r="CN77" s="1326">
        <v>7.7</v>
      </c>
      <c r="CO77" s="1326"/>
      <c r="CP77" s="1326"/>
      <c r="CQ77" s="1326"/>
      <c r="CR77" s="1326"/>
      <c r="CS77" s="1326"/>
      <c r="CT77" s="1326"/>
      <c r="CU77" s="1326"/>
      <c r="CV77" s="1326">
        <v>3.2</v>
      </c>
      <c r="CW77" s="1326"/>
      <c r="CX77" s="1326"/>
      <c r="CY77" s="1326"/>
      <c r="CZ77" s="1326"/>
      <c r="DA77" s="1326"/>
      <c r="DB77" s="1326"/>
      <c r="DC77" s="1326"/>
    </row>
    <row r="78" spans="2:107" x14ac:dyDescent="0.15">
      <c r="B78" s="395"/>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602</v>
      </c>
      <c r="BC79" s="1328"/>
      <c r="BD79" s="1328"/>
      <c r="BE79" s="1328"/>
      <c r="BF79" s="1328"/>
      <c r="BG79" s="1328"/>
      <c r="BH79" s="1328"/>
      <c r="BI79" s="1328"/>
      <c r="BJ79" s="1328"/>
      <c r="BK79" s="1328"/>
      <c r="BL79" s="1328"/>
      <c r="BM79" s="1328"/>
      <c r="BN79" s="1328"/>
      <c r="BO79" s="1328"/>
      <c r="BP79" s="1326">
        <v>8.6999999999999993</v>
      </c>
      <c r="BQ79" s="1326"/>
      <c r="BR79" s="1326"/>
      <c r="BS79" s="1326"/>
      <c r="BT79" s="1326"/>
      <c r="BU79" s="1326"/>
      <c r="BV79" s="1326"/>
      <c r="BW79" s="1326"/>
      <c r="BX79" s="1326">
        <v>8.6</v>
      </c>
      <c r="BY79" s="1326"/>
      <c r="BZ79" s="1326"/>
      <c r="CA79" s="1326"/>
      <c r="CB79" s="1326"/>
      <c r="CC79" s="1326"/>
      <c r="CD79" s="1326"/>
      <c r="CE79" s="1326"/>
      <c r="CF79" s="1326">
        <v>8.5</v>
      </c>
      <c r="CG79" s="1326"/>
      <c r="CH79" s="1326"/>
      <c r="CI79" s="1326"/>
      <c r="CJ79" s="1326"/>
      <c r="CK79" s="1326"/>
      <c r="CL79" s="1326"/>
      <c r="CM79" s="1326"/>
      <c r="CN79" s="1326">
        <v>8.6</v>
      </c>
      <c r="CO79" s="1326"/>
      <c r="CP79" s="1326"/>
      <c r="CQ79" s="1326"/>
      <c r="CR79" s="1326"/>
      <c r="CS79" s="1326"/>
      <c r="CT79" s="1326"/>
      <c r="CU79" s="1326"/>
      <c r="CV79" s="1326">
        <v>8.8000000000000007</v>
      </c>
      <c r="CW79" s="1326"/>
      <c r="CX79" s="1326"/>
      <c r="CY79" s="1326"/>
      <c r="CZ79" s="1326"/>
      <c r="DA79" s="1326"/>
      <c r="DB79" s="1326"/>
      <c r="DC79" s="1326"/>
    </row>
    <row r="80" spans="2:107" x14ac:dyDescent="0.15">
      <c r="B80" s="395"/>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Nkd0V2FqQV78obsBRR36DBmPgOPvU4ztCkDFB8rFmB/kaeb6Ew1XQsdvExU4noltsT7+ae5r8fVf05+v/fM+w==" saltValue="fdEE0orHF3ocJ3bKVYm4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6" zoomScale="85" zoomScaleNormal="85" zoomScaleSheetLayoutView="70" workbookViewId="0">
      <selection activeCell="AF108" sqref="AF10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8r8sGimZngjiYpFRmnlYKyMy+WbEUUgr/IDZbgQM5ZWa5TGk/tokteaGpqpesrZ7zZO0rOP0eZ5/lsYJyYHL5w==" saltValue="MF7tKah30UguyjmsLF/L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E52" sqref="AE5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DZsj8RtVB+FEjfxep1GNU5widC2UO6l5ss8Tdml5hUlMrC7MR+PA6eScRNsjPdhSPNHMgRiu/CYL/2zfzSnLVQ==" saltValue="PM30UjN7MqnJbC+cHMGp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116177</v>
      </c>
      <c r="E3" s="162"/>
      <c r="F3" s="163">
        <v>109920</v>
      </c>
      <c r="G3" s="164"/>
      <c r="H3" s="165"/>
    </row>
    <row r="4" spans="1:8" x14ac:dyDescent="0.15">
      <c r="A4" s="166"/>
      <c r="B4" s="167"/>
      <c r="C4" s="168"/>
      <c r="D4" s="169">
        <v>67907</v>
      </c>
      <c r="E4" s="170"/>
      <c r="F4" s="171">
        <v>62739</v>
      </c>
      <c r="G4" s="172"/>
      <c r="H4" s="173"/>
    </row>
    <row r="5" spans="1:8" x14ac:dyDescent="0.15">
      <c r="A5" s="154" t="s">
        <v>543</v>
      </c>
      <c r="B5" s="159"/>
      <c r="C5" s="160"/>
      <c r="D5" s="161">
        <v>209860</v>
      </c>
      <c r="E5" s="162"/>
      <c r="F5" s="163">
        <v>119882</v>
      </c>
      <c r="G5" s="164"/>
      <c r="H5" s="165"/>
    </row>
    <row r="6" spans="1:8" x14ac:dyDescent="0.15">
      <c r="A6" s="166"/>
      <c r="B6" s="167"/>
      <c r="C6" s="168"/>
      <c r="D6" s="169">
        <v>140315</v>
      </c>
      <c r="E6" s="170"/>
      <c r="F6" s="171">
        <v>66481</v>
      </c>
      <c r="G6" s="172"/>
      <c r="H6" s="173"/>
    </row>
    <row r="7" spans="1:8" x14ac:dyDescent="0.15">
      <c r="A7" s="154" t="s">
        <v>544</v>
      </c>
      <c r="B7" s="159"/>
      <c r="C7" s="160"/>
      <c r="D7" s="161">
        <v>207889</v>
      </c>
      <c r="E7" s="162"/>
      <c r="F7" s="163">
        <v>116162</v>
      </c>
      <c r="G7" s="164"/>
      <c r="H7" s="165"/>
    </row>
    <row r="8" spans="1:8" x14ac:dyDescent="0.15">
      <c r="A8" s="166"/>
      <c r="B8" s="167"/>
      <c r="C8" s="168"/>
      <c r="D8" s="169">
        <v>87433</v>
      </c>
      <c r="E8" s="170"/>
      <c r="F8" s="171">
        <v>61562</v>
      </c>
      <c r="G8" s="172"/>
      <c r="H8" s="173"/>
    </row>
    <row r="9" spans="1:8" x14ac:dyDescent="0.15">
      <c r="A9" s="154" t="s">
        <v>545</v>
      </c>
      <c r="B9" s="159"/>
      <c r="C9" s="160"/>
      <c r="D9" s="161">
        <v>125865</v>
      </c>
      <c r="E9" s="162"/>
      <c r="F9" s="163">
        <v>121449</v>
      </c>
      <c r="G9" s="164"/>
      <c r="H9" s="165"/>
    </row>
    <row r="10" spans="1:8" x14ac:dyDescent="0.15">
      <c r="A10" s="166"/>
      <c r="B10" s="167"/>
      <c r="C10" s="168"/>
      <c r="D10" s="169">
        <v>61104</v>
      </c>
      <c r="E10" s="170"/>
      <c r="F10" s="171">
        <v>62922</v>
      </c>
      <c r="G10" s="172"/>
      <c r="H10" s="173"/>
    </row>
    <row r="11" spans="1:8" x14ac:dyDescent="0.15">
      <c r="A11" s="154" t="s">
        <v>546</v>
      </c>
      <c r="B11" s="159"/>
      <c r="C11" s="160"/>
      <c r="D11" s="161">
        <v>338698</v>
      </c>
      <c r="E11" s="162"/>
      <c r="F11" s="163">
        <v>145139</v>
      </c>
      <c r="G11" s="164"/>
      <c r="H11" s="165"/>
    </row>
    <row r="12" spans="1:8" x14ac:dyDescent="0.15">
      <c r="A12" s="166"/>
      <c r="B12" s="167"/>
      <c r="C12" s="174"/>
      <c r="D12" s="169">
        <v>202020</v>
      </c>
      <c r="E12" s="170"/>
      <c r="F12" s="171">
        <v>83762</v>
      </c>
      <c r="G12" s="172"/>
      <c r="H12" s="173"/>
    </row>
    <row r="13" spans="1:8" x14ac:dyDescent="0.15">
      <c r="A13" s="154"/>
      <c r="B13" s="159"/>
      <c r="C13" s="175"/>
      <c r="D13" s="176">
        <v>199698</v>
      </c>
      <c r="E13" s="177"/>
      <c r="F13" s="178">
        <v>122510</v>
      </c>
      <c r="G13" s="179"/>
      <c r="H13" s="165"/>
    </row>
    <row r="14" spans="1:8" x14ac:dyDescent="0.15">
      <c r="A14" s="166"/>
      <c r="B14" s="167"/>
      <c r="C14" s="168"/>
      <c r="D14" s="169">
        <v>111756</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2.14</v>
      </c>
      <c r="C19" s="180">
        <f>ROUND(VALUE(SUBSTITUTE(実質収支比率等に係る経年分析!G$48,"▲","-")),2)</f>
        <v>2.13</v>
      </c>
      <c r="D19" s="180">
        <f>ROUND(VALUE(SUBSTITUTE(実質収支比率等に係る経年分析!H$48,"▲","-")),2)</f>
        <v>2.08</v>
      </c>
      <c r="E19" s="180">
        <f>ROUND(VALUE(SUBSTITUTE(実質収支比率等に係る経年分析!I$48,"▲","-")),2)</f>
        <v>1.97</v>
      </c>
      <c r="F19" s="180">
        <f>ROUND(VALUE(SUBSTITUTE(実質収支比率等に係る経年分析!J$48,"▲","-")),2)</f>
        <v>1.81</v>
      </c>
    </row>
    <row r="20" spans="1:11" x14ac:dyDescent="0.15">
      <c r="A20" s="180" t="s">
        <v>55</v>
      </c>
      <c r="B20" s="180">
        <f>ROUND(VALUE(SUBSTITUTE(実質収支比率等に係る経年分析!F$47,"▲","-")),2)</f>
        <v>28.03</v>
      </c>
      <c r="C20" s="180">
        <f>ROUND(VALUE(SUBSTITUTE(実質収支比率等に係る経年分析!G$47,"▲","-")),2)</f>
        <v>27.11</v>
      </c>
      <c r="D20" s="180">
        <f>ROUND(VALUE(SUBSTITUTE(実質収支比率等に係る経年分析!H$47,"▲","-")),2)</f>
        <v>17.739999999999998</v>
      </c>
      <c r="E20" s="180">
        <f>ROUND(VALUE(SUBSTITUTE(実質収支比率等に係る経年分析!I$47,"▲","-")),2)</f>
        <v>14.26</v>
      </c>
      <c r="F20" s="180">
        <f>ROUND(VALUE(SUBSTITUTE(実質収支比率等に係る経年分析!J$47,"▲","-")),2)</f>
        <v>14.97</v>
      </c>
    </row>
    <row r="21" spans="1:11" x14ac:dyDescent="0.15">
      <c r="A21" s="180" t="s">
        <v>56</v>
      </c>
      <c r="B21" s="180">
        <f>IF(ISNUMBER(VALUE(SUBSTITUTE(実質収支比率等に係る経年分析!F$49,"▲","-"))),ROUND(VALUE(SUBSTITUTE(実質収支比率等に係る経年分析!F$49,"▲","-")),2),NA())</f>
        <v>0.18</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-9.83</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0.66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住宅新築資金等特別会計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325</v>
      </c>
      <c r="E42" s="182"/>
      <c r="F42" s="182"/>
      <c r="G42" s="182">
        <f>'実質公債費比率（分子）の構造'!L$52</f>
        <v>301</v>
      </c>
      <c r="H42" s="182"/>
      <c r="I42" s="182"/>
      <c r="J42" s="182">
        <f>'実質公債費比率（分子）の構造'!M$52</f>
        <v>280</v>
      </c>
      <c r="K42" s="182"/>
      <c r="L42" s="182"/>
      <c r="M42" s="182">
        <f>'実質公債費比率（分子）の構造'!N$52</f>
        <v>279</v>
      </c>
      <c r="N42" s="182"/>
      <c r="O42" s="182"/>
      <c r="P42" s="182">
        <f>'実質公債費比率（分子）の構造'!O$52</f>
        <v>276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v>
      </c>
      <c r="C45" s="182"/>
      <c r="D45" s="182"/>
      <c r="E45" s="182">
        <f>'実質公債費比率（分子）の構造'!L$49</f>
        <v>32</v>
      </c>
      <c r="F45" s="182"/>
      <c r="G45" s="182"/>
      <c r="H45" s="182">
        <f>'実質公債費比率（分子）の構造'!M$49</f>
        <v>27</v>
      </c>
      <c r="I45" s="182"/>
      <c r="J45" s="182"/>
      <c r="K45" s="182">
        <f>'実質公債費比率（分子）の構造'!N$49</f>
        <v>28</v>
      </c>
      <c r="L45" s="182"/>
      <c r="M45" s="182"/>
      <c r="N45" s="182">
        <f>'実質公債費比率（分子）の構造'!O$49</f>
        <v>28</v>
      </c>
      <c r="O45" s="182"/>
      <c r="P45" s="182"/>
    </row>
    <row r="46" spans="1:16" x14ac:dyDescent="0.15">
      <c r="A46" s="182" t="s">
        <v>67</v>
      </c>
      <c r="B46" s="182">
        <f>'実質公債費比率（分子）の構造'!K$48</f>
        <v>34</v>
      </c>
      <c r="C46" s="182"/>
      <c r="D46" s="182"/>
      <c r="E46" s="182">
        <f>'実質公債費比率（分子）の構造'!L$48</f>
        <v>35</v>
      </c>
      <c r="F46" s="182"/>
      <c r="G46" s="182"/>
      <c r="H46" s="182">
        <f>'実質公債費比率（分子）の構造'!M$48</f>
        <v>35</v>
      </c>
      <c r="I46" s="182"/>
      <c r="J46" s="182"/>
      <c r="K46" s="182">
        <f>'実質公債費比率（分子）の構造'!N$48</f>
        <v>35</v>
      </c>
      <c r="L46" s="182"/>
      <c r="M46" s="182"/>
      <c r="N46" s="182">
        <f>'実質公債費比率（分子）の構造'!O$48</f>
        <v>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397</v>
      </c>
      <c r="C49" s="182"/>
      <c r="D49" s="182"/>
      <c r="E49" s="182">
        <f>'実質公債費比率（分子）の構造'!L$45</f>
        <v>388</v>
      </c>
      <c r="F49" s="182"/>
      <c r="G49" s="182"/>
      <c r="H49" s="182">
        <f>'実質公債費比率（分子）の構造'!M$45</f>
        <v>359</v>
      </c>
      <c r="I49" s="182"/>
      <c r="J49" s="182"/>
      <c r="K49" s="182">
        <f>'実質公債費比率（分子）の構造'!N$45</f>
        <v>377</v>
      </c>
      <c r="L49" s="182"/>
      <c r="M49" s="182"/>
      <c r="N49" s="182">
        <f>'実質公債費比率（分子）の構造'!O$45</f>
        <v>358</v>
      </c>
      <c r="O49" s="182"/>
      <c r="P49" s="182"/>
    </row>
    <row r="50" spans="1:16" x14ac:dyDescent="0.15">
      <c r="A50" s="182" t="s">
        <v>71</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161</v>
      </c>
      <c r="M50" s="182" t="e">
        <f>NA()</f>
        <v>#N/A</v>
      </c>
      <c r="N50" s="182" t="e">
        <f>NA()</f>
        <v>#N/A</v>
      </c>
      <c r="O50" s="182">
        <f>IF(ISNUMBER('実質公債費比率（分子）の構造'!O$53),'実質公債費比率（分子）の構造'!O$53,NA())</f>
        <v>146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2754</v>
      </c>
      <c r="E56" s="181"/>
      <c r="F56" s="181"/>
      <c r="G56" s="181">
        <f>'将来負担比率（分子）の構造'!J$52</f>
        <v>2785</v>
      </c>
      <c r="H56" s="181"/>
      <c r="I56" s="181"/>
      <c r="J56" s="181">
        <f>'将来負担比率（分子）の構造'!K$52</f>
        <v>2616</v>
      </c>
      <c r="K56" s="181"/>
      <c r="L56" s="181"/>
      <c r="M56" s="181">
        <f>'将来負担比率（分子）の構造'!L$52</f>
        <v>2726</v>
      </c>
      <c r="N56" s="181"/>
      <c r="O56" s="181"/>
      <c r="P56" s="181">
        <f>'将来負担比率（分子）の構造'!M$52</f>
        <v>3234</v>
      </c>
    </row>
    <row r="57" spans="1:16" x14ac:dyDescent="0.15">
      <c r="A57" s="181" t="s">
        <v>42</v>
      </c>
      <c r="B57" s="181"/>
      <c r="C57" s="181"/>
      <c r="D57" s="181">
        <f>'将来負担比率（分子）の構造'!I$51</f>
        <v>51</v>
      </c>
      <c r="E57" s="181"/>
      <c r="F57" s="181"/>
      <c r="G57" s="181">
        <f>'将来負担比率（分子）の構造'!J$51</f>
        <v>38</v>
      </c>
      <c r="H57" s="181"/>
      <c r="I57" s="181"/>
      <c r="J57" s="181">
        <f>'将来負担比率（分子）の構造'!K$51</f>
        <v>23</v>
      </c>
      <c r="K57" s="181"/>
      <c r="L57" s="181"/>
      <c r="M57" s="181">
        <f>'将来負担比率（分子）の構造'!L$51</f>
        <v>14</v>
      </c>
      <c r="N57" s="181"/>
      <c r="O57" s="181"/>
      <c r="P57" s="181">
        <f>'将来負担比率（分子）の構造'!M$51</f>
        <v>5</v>
      </c>
    </row>
    <row r="58" spans="1:16" x14ac:dyDescent="0.15">
      <c r="A58" s="181" t="s">
        <v>41</v>
      </c>
      <c r="B58" s="181"/>
      <c r="C58" s="181"/>
      <c r="D58" s="181">
        <f>'将来負担比率（分子）の構造'!I$50</f>
        <v>2196</v>
      </c>
      <c r="E58" s="181"/>
      <c r="F58" s="181"/>
      <c r="G58" s="181">
        <f>'将来負担比率（分子）の構造'!J$50</f>
        <v>2105</v>
      </c>
      <c r="H58" s="181"/>
      <c r="I58" s="181"/>
      <c r="J58" s="181">
        <f>'将来負担比率（分子）の構造'!K$50</f>
        <v>2269</v>
      </c>
      <c r="K58" s="181"/>
      <c r="L58" s="181"/>
      <c r="M58" s="181">
        <f>'将来負担比率（分子）の構造'!L$50</f>
        <v>2101</v>
      </c>
      <c r="N58" s="181"/>
      <c r="O58" s="181"/>
      <c r="P58" s="181">
        <f>'将来負担比率（分子）の構造'!M$50</f>
        <v>1850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312</v>
      </c>
      <c r="C62" s="181"/>
      <c r="D62" s="181"/>
      <c r="E62" s="181">
        <f>'将来負担比率（分子）の構造'!J$45</f>
        <v>289</v>
      </c>
      <c r="F62" s="181"/>
      <c r="G62" s="181"/>
      <c r="H62" s="181">
        <f>'将来負担比率（分子）の構造'!K$45</f>
        <v>293</v>
      </c>
      <c r="I62" s="181"/>
      <c r="J62" s="181"/>
      <c r="K62" s="181">
        <f>'将来負担比率（分子）の構造'!L$45</f>
        <v>257</v>
      </c>
      <c r="L62" s="181"/>
      <c r="M62" s="181"/>
      <c r="N62" s="181">
        <f>'将来負担比率（分子）の構造'!M$45</f>
        <v>241</v>
      </c>
      <c r="O62" s="181"/>
      <c r="P62" s="181"/>
    </row>
    <row r="63" spans="1:16" x14ac:dyDescent="0.15">
      <c r="A63" s="181" t="s">
        <v>34</v>
      </c>
      <c r="B63" s="181">
        <f>'将来負担比率（分子）の構造'!I$44</f>
        <v>133</v>
      </c>
      <c r="C63" s="181"/>
      <c r="D63" s="181"/>
      <c r="E63" s="181">
        <f>'将来負担比率（分子）の構造'!J$44</f>
        <v>107</v>
      </c>
      <c r="F63" s="181"/>
      <c r="G63" s="181"/>
      <c r="H63" s="181">
        <f>'将来負担比率（分子）の構造'!K$44</f>
        <v>80</v>
      </c>
      <c r="I63" s="181"/>
      <c r="J63" s="181"/>
      <c r="K63" s="181">
        <f>'将来負担比率（分子）の構造'!L$44</f>
        <v>55</v>
      </c>
      <c r="L63" s="181"/>
      <c r="M63" s="181"/>
      <c r="N63" s="181">
        <f>'将来負担比率（分子）の構造'!M$44</f>
        <v>105</v>
      </c>
      <c r="O63" s="181"/>
      <c r="P63" s="181"/>
    </row>
    <row r="64" spans="1:16" x14ac:dyDescent="0.15">
      <c r="A64" s="181" t="s">
        <v>33</v>
      </c>
      <c r="B64" s="181">
        <f>'将来負担比率（分子）の構造'!I$43</f>
        <v>452</v>
      </c>
      <c r="C64" s="181"/>
      <c r="D64" s="181"/>
      <c r="E64" s="181">
        <f>'将来負担比率（分子）の構造'!J$43</f>
        <v>435</v>
      </c>
      <c r="F64" s="181"/>
      <c r="G64" s="181"/>
      <c r="H64" s="181">
        <f>'将来負担比率（分子）の構造'!K$43</f>
        <v>481</v>
      </c>
      <c r="I64" s="181"/>
      <c r="J64" s="181"/>
      <c r="K64" s="181">
        <f>'将来負担比率（分子）の構造'!L$43</f>
        <v>505</v>
      </c>
      <c r="L64" s="181"/>
      <c r="M64" s="181"/>
      <c r="N64" s="181">
        <f>'将来負担比率（分子）の構造'!M$43</f>
        <v>510</v>
      </c>
      <c r="O64" s="181"/>
      <c r="P64" s="181"/>
    </row>
    <row r="65" spans="1:16" x14ac:dyDescent="0.15">
      <c r="A65" s="181" t="s">
        <v>32</v>
      </c>
      <c r="B65" s="181">
        <f>'将来負担比率（分子）の構造'!I$42</f>
        <v>77</v>
      </c>
      <c r="C65" s="181"/>
      <c r="D65" s="181"/>
      <c r="E65" s="181">
        <f>'将来負担比率（分子）の構造'!J$42</f>
        <v>53</v>
      </c>
      <c r="F65" s="181"/>
      <c r="G65" s="181"/>
      <c r="H65" s="181">
        <f>'将来負担比率（分子）の構造'!K$42</f>
        <v>31</v>
      </c>
      <c r="I65" s="181"/>
      <c r="J65" s="181"/>
      <c r="K65" s="181">
        <f>'将来負担比率（分子）の構造'!L$42</f>
        <v>25</v>
      </c>
      <c r="L65" s="181"/>
      <c r="M65" s="181"/>
      <c r="N65" s="181">
        <f>'将来負担比率（分子）の構造'!M$42</f>
        <v>58</v>
      </c>
      <c r="O65" s="181"/>
      <c r="P65" s="181"/>
    </row>
    <row r="66" spans="1:16" x14ac:dyDescent="0.15">
      <c r="A66" s="181" t="s">
        <v>31</v>
      </c>
      <c r="B66" s="181">
        <f>'将来負担比率（分子）の構造'!I$41</f>
        <v>3012</v>
      </c>
      <c r="C66" s="181"/>
      <c r="D66" s="181"/>
      <c r="E66" s="181">
        <f>'将来負担比率（分子）の構造'!J$41</f>
        <v>3005</v>
      </c>
      <c r="F66" s="181"/>
      <c r="G66" s="181"/>
      <c r="H66" s="181">
        <f>'将来負担比率（分子）の構造'!K$41</f>
        <v>3129</v>
      </c>
      <c r="I66" s="181"/>
      <c r="J66" s="181"/>
      <c r="K66" s="181">
        <f>'将来負担比率（分子）の構造'!L$41</f>
        <v>3123</v>
      </c>
      <c r="L66" s="181"/>
      <c r="M66" s="181"/>
      <c r="N66" s="181">
        <f>'将来負担比率（分子）の構造'!M$41</f>
        <v>3832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352</v>
      </c>
      <c r="C72" s="185">
        <f>基金残高に係る経年分析!G55</f>
        <v>284</v>
      </c>
      <c r="D72" s="185">
        <f>基金残高に係る経年分析!H55</f>
        <v>300</v>
      </c>
    </row>
    <row r="73" spans="1:16" x14ac:dyDescent="0.15">
      <c r="A73" s="184" t="s">
        <v>78</v>
      </c>
      <c r="B73" s="185">
        <f>基金残高に係る経年分析!F56</f>
        <v>231</v>
      </c>
      <c r="C73" s="185">
        <f>基金残高に係る経年分析!G56</f>
        <v>240</v>
      </c>
      <c r="D73" s="185">
        <f>基金残高に係る経年分析!H56</f>
        <v>318</v>
      </c>
    </row>
    <row r="74" spans="1:16" x14ac:dyDescent="0.15">
      <c r="A74" s="184" t="s">
        <v>79</v>
      </c>
      <c r="B74" s="185">
        <f>基金残高に係る経年分析!F57</f>
        <v>1583</v>
      </c>
      <c r="C74" s="185">
        <f>基金残高に係る経年分析!G57</f>
        <v>1479</v>
      </c>
      <c r="D74" s="185">
        <f>基金残高に係る経年分析!H57</f>
        <v>1096</v>
      </c>
    </row>
  </sheetData>
  <sheetProtection algorithmName="SHA-512" hashValue="YdO5Mch2tM7PK7wQoFY31cLbzKGoYR9uPyFj2nH3aWlZH3Ba/Fsq/QE2hoqC4BN2q00jqdlXk6TFQ9v9D/UCEg==" saltValue="hxdHg/0Lj0Jq7E9Z10Bmu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522157</v>
      </c>
      <c r="S5" s="734"/>
      <c r="T5" s="734"/>
      <c r="U5" s="734"/>
      <c r="V5" s="734"/>
      <c r="W5" s="734"/>
      <c r="X5" s="734"/>
      <c r="Y5" s="777"/>
      <c r="Z5" s="795">
        <v>10.5</v>
      </c>
      <c r="AA5" s="795"/>
      <c r="AB5" s="795"/>
      <c r="AC5" s="795"/>
      <c r="AD5" s="796">
        <v>522157</v>
      </c>
      <c r="AE5" s="796"/>
      <c r="AF5" s="796"/>
      <c r="AG5" s="796"/>
      <c r="AH5" s="796"/>
      <c r="AI5" s="796"/>
      <c r="AJ5" s="796"/>
      <c r="AK5" s="796"/>
      <c r="AL5" s="778">
        <v>26.6</v>
      </c>
      <c r="AM5" s="749"/>
      <c r="AN5" s="749"/>
      <c r="AO5" s="779"/>
      <c r="AP5" s="744" t="s">
        <v>230</v>
      </c>
      <c r="AQ5" s="745"/>
      <c r="AR5" s="745"/>
      <c r="AS5" s="745"/>
      <c r="AT5" s="745"/>
      <c r="AU5" s="745"/>
      <c r="AV5" s="745"/>
      <c r="AW5" s="745"/>
      <c r="AX5" s="745"/>
      <c r="AY5" s="745"/>
      <c r="AZ5" s="745"/>
      <c r="BA5" s="745"/>
      <c r="BB5" s="745"/>
      <c r="BC5" s="745"/>
      <c r="BD5" s="745"/>
      <c r="BE5" s="745"/>
      <c r="BF5" s="746"/>
      <c r="BG5" s="678">
        <v>522157</v>
      </c>
      <c r="BH5" s="679"/>
      <c r="BI5" s="679"/>
      <c r="BJ5" s="679"/>
      <c r="BK5" s="679"/>
      <c r="BL5" s="679"/>
      <c r="BM5" s="679"/>
      <c r="BN5" s="680"/>
      <c r="BO5" s="715">
        <v>100</v>
      </c>
      <c r="BP5" s="715"/>
      <c r="BQ5" s="715"/>
      <c r="BR5" s="715"/>
      <c r="BS5" s="716">
        <v>1925</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31411</v>
      </c>
      <c r="S6" s="679"/>
      <c r="T6" s="679"/>
      <c r="U6" s="679"/>
      <c r="V6" s="679"/>
      <c r="W6" s="679"/>
      <c r="X6" s="679"/>
      <c r="Y6" s="680"/>
      <c r="Z6" s="715">
        <v>0.6</v>
      </c>
      <c r="AA6" s="715"/>
      <c r="AB6" s="715"/>
      <c r="AC6" s="715"/>
      <c r="AD6" s="716">
        <v>31411</v>
      </c>
      <c r="AE6" s="716"/>
      <c r="AF6" s="716"/>
      <c r="AG6" s="716"/>
      <c r="AH6" s="716"/>
      <c r="AI6" s="716"/>
      <c r="AJ6" s="716"/>
      <c r="AK6" s="716"/>
      <c r="AL6" s="681">
        <v>1.6</v>
      </c>
      <c r="AM6" s="682"/>
      <c r="AN6" s="682"/>
      <c r="AO6" s="717"/>
      <c r="AP6" s="675" t="s">
        <v>235</v>
      </c>
      <c r="AQ6" s="676"/>
      <c r="AR6" s="676"/>
      <c r="AS6" s="676"/>
      <c r="AT6" s="676"/>
      <c r="AU6" s="676"/>
      <c r="AV6" s="676"/>
      <c r="AW6" s="676"/>
      <c r="AX6" s="676"/>
      <c r="AY6" s="676"/>
      <c r="AZ6" s="676"/>
      <c r="BA6" s="676"/>
      <c r="BB6" s="676"/>
      <c r="BC6" s="676"/>
      <c r="BD6" s="676"/>
      <c r="BE6" s="676"/>
      <c r="BF6" s="677"/>
      <c r="BG6" s="678">
        <v>522157</v>
      </c>
      <c r="BH6" s="679"/>
      <c r="BI6" s="679"/>
      <c r="BJ6" s="679"/>
      <c r="BK6" s="679"/>
      <c r="BL6" s="679"/>
      <c r="BM6" s="679"/>
      <c r="BN6" s="680"/>
      <c r="BO6" s="715">
        <v>100</v>
      </c>
      <c r="BP6" s="715"/>
      <c r="BQ6" s="715"/>
      <c r="BR6" s="715"/>
      <c r="BS6" s="716">
        <v>1925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58003</v>
      </c>
      <c r="CS6" s="679"/>
      <c r="CT6" s="679"/>
      <c r="CU6" s="679"/>
      <c r="CV6" s="679"/>
      <c r="CW6" s="679"/>
      <c r="CX6" s="679"/>
      <c r="CY6" s="680"/>
      <c r="CZ6" s="778">
        <v>1.3</v>
      </c>
      <c r="DA6" s="749"/>
      <c r="DB6" s="749"/>
      <c r="DC6" s="781"/>
      <c r="DD6" s="684" t="s">
        <v>176</v>
      </c>
      <c r="DE6" s="679"/>
      <c r="DF6" s="679"/>
      <c r="DG6" s="679"/>
      <c r="DH6" s="679"/>
      <c r="DI6" s="679"/>
      <c r="DJ6" s="679"/>
      <c r="DK6" s="679"/>
      <c r="DL6" s="679"/>
      <c r="DM6" s="679"/>
      <c r="DN6" s="679"/>
      <c r="DO6" s="679"/>
      <c r="DP6" s="680"/>
      <c r="DQ6" s="684">
        <v>57948</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683</v>
      </c>
      <c r="S7" s="679"/>
      <c r="T7" s="679"/>
      <c r="U7" s="679"/>
      <c r="V7" s="679"/>
      <c r="W7" s="679"/>
      <c r="X7" s="679"/>
      <c r="Y7" s="680"/>
      <c r="Z7" s="715">
        <v>0</v>
      </c>
      <c r="AA7" s="715"/>
      <c r="AB7" s="715"/>
      <c r="AC7" s="715"/>
      <c r="AD7" s="716">
        <v>683</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177002</v>
      </c>
      <c r="BH7" s="679"/>
      <c r="BI7" s="679"/>
      <c r="BJ7" s="679"/>
      <c r="BK7" s="679"/>
      <c r="BL7" s="679"/>
      <c r="BM7" s="679"/>
      <c r="BN7" s="680"/>
      <c r="BO7" s="715">
        <v>33.9</v>
      </c>
      <c r="BP7" s="715"/>
      <c r="BQ7" s="715"/>
      <c r="BR7" s="715"/>
      <c r="BS7" s="716">
        <v>1925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1434002</v>
      </c>
      <c r="CS7" s="679"/>
      <c r="CT7" s="679"/>
      <c r="CU7" s="679"/>
      <c r="CV7" s="679"/>
      <c r="CW7" s="679"/>
      <c r="CX7" s="679"/>
      <c r="CY7" s="680"/>
      <c r="CZ7" s="715">
        <v>31.2</v>
      </c>
      <c r="DA7" s="715"/>
      <c r="DB7" s="715"/>
      <c r="DC7" s="715"/>
      <c r="DD7" s="684">
        <v>730280</v>
      </c>
      <c r="DE7" s="679"/>
      <c r="DF7" s="679"/>
      <c r="DG7" s="679"/>
      <c r="DH7" s="679"/>
      <c r="DI7" s="679"/>
      <c r="DJ7" s="679"/>
      <c r="DK7" s="679"/>
      <c r="DL7" s="679"/>
      <c r="DM7" s="679"/>
      <c r="DN7" s="679"/>
      <c r="DO7" s="679"/>
      <c r="DP7" s="680"/>
      <c r="DQ7" s="684">
        <v>666853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1529</v>
      </c>
      <c r="S8" s="679"/>
      <c r="T8" s="679"/>
      <c r="U8" s="679"/>
      <c r="V8" s="679"/>
      <c r="W8" s="679"/>
      <c r="X8" s="679"/>
      <c r="Y8" s="680"/>
      <c r="Z8" s="715">
        <v>0</v>
      </c>
      <c r="AA8" s="715"/>
      <c r="AB8" s="715"/>
      <c r="AC8" s="715"/>
      <c r="AD8" s="716">
        <v>1529</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8158</v>
      </c>
      <c r="BH8" s="679"/>
      <c r="BI8" s="679"/>
      <c r="BJ8" s="679"/>
      <c r="BK8" s="679"/>
      <c r="BL8" s="679"/>
      <c r="BM8" s="679"/>
      <c r="BN8" s="680"/>
      <c r="BO8" s="715">
        <v>1.6</v>
      </c>
      <c r="BP8" s="715"/>
      <c r="BQ8" s="715"/>
      <c r="BR8" s="715"/>
      <c r="BS8" s="684" t="s">
        <v>176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1015582</v>
      </c>
      <c r="CS8" s="679"/>
      <c r="CT8" s="679"/>
      <c r="CU8" s="679"/>
      <c r="CV8" s="679"/>
      <c r="CW8" s="679"/>
      <c r="CX8" s="679"/>
      <c r="CY8" s="680"/>
      <c r="CZ8" s="715">
        <v>22.1</v>
      </c>
      <c r="DA8" s="715"/>
      <c r="DB8" s="715"/>
      <c r="DC8" s="715"/>
      <c r="DD8" s="684">
        <v>162454</v>
      </c>
      <c r="DE8" s="679"/>
      <c r="DF8" s="679"/>
      <c r="DG8" s="679"/>
      <c r="DH8" s="679"/>
      <c r="DI8" s="679"/>
      <c r="DJ8" s="679"/>
      <c r="DK8" s="679"/>
      <c r="DL8" s="679"/>
      <c r="DM8" s="679"/>
      <c r="DN8" s="679"/>
      <c r="DO8" s="679"/>
      <c r="DP8" s="680"/>
      <c r="DQ8" s="684">
        <v>445442</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837</v>
      </c>
      <c r="S9" s="679"/>
      <c r="T9" s="679"/>
      <c r="U9" s="679"/>
      <c r="V9" s="679"/>
      <c r="W9" s="679"/>
      <c r="X9" s="679"/>
      <c r="Y9" s="680"/>
      <c r="Z9" s="715">
        <v>0</v>
      </c>
      <c r="AA9" s="715"/>
      <c r="AB9" s="715"/>
      <c r="AC9" s="715"/>
      <c r="AD9" s="716">
        <v>837</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141701</v>
      </c>
      <c r="BH9" s="679"/>
      <c r="BI9" s="679"/>
      <c r="BJ9" s="679"/>
      <c r="BK9" s="679"/>
      <c r="BL9" s="679"/>
      <c r="BM9" s="679"/>
      <c r="BN9" s="680"/>
      <c r="BO9" s="715">
        <v>27.1</v>
      </c>
      <c r="BP9" s="715"/>
      <c r="BQ9" s="715"/>
      <c r="BR9" s="715"/>
      <c r="BS9" s="684" t="s">
        <v>176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244417</v>
      </c>
      <c r="CS9" s="679"/>
      <c r="CT9" s="679"/>
      <c r="CU9" s="679"/>
      <c r="CV9" s="679"/>
      <c r="CW9" s="679"/>
      <c r="CX9" s="679"/>
      <c r="CY9" s="680"/>
      <c r="CZ9" s="715">
        <v>5.3</v>
      </c>
      <c r="DA9" s="715"/>
      <c r="DB9" s="715"/>
      <c r="DC9" s="715"/>
      <c r="DD9" s="684">
        <v>6968</v>
      </c>
      <c r="DE9" s="679"/>
      <c r="DF9" s="679"/>
      <c r="DG9" s="679"/>
      <c r="DH9" s="679"/>
      <c r="DI9" s="679"/>
      <c r="DJ9" s="679"/>
      <c r="DK9" s="679"/>
      <c r="DL9" s="679"/>
      <c r="DM9" s="679"/>
      <c r="DN9" s="679"/>
      <c r="DO9" s="679"/>
      <c r="DP9" s="680"/>
      <c r="DQ9" s="684">
        <v>219135</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176</v>
      </c>
      <c r="S10" s="679"/>
      <c r="T10" s="679"/>
      <c r="U10" s="679"/>
      <c r="V10" s="679"/>
      <c r="W10" s="679"/>
      <c r="X10" s="679"/>
      <c r="Y10" s="680"/>
      <c r="Z10" s="715" t="s">
        <v>176</v>
      </c>
      <c r="AA10" s="715"/>
      <c r="AB10" s="715"/>
      <c r="AC10" s="715"/>
      <c r="AD10" s="716" t="s">
        <v>176</v>
      </c>
      <c r="AE10" s="716"/>
      <c r="AF10" s="716"/>
      <c r="AG10" s="716"/>
      <c r="AH10" s="716"/>
      <c r="AI10" s="716"/>
      <c r="AJ10" s="716"/>
      <c r="AK10" s="716"/>
      <c r="AL10" s="681" t="s">
        <v>176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10396</v>
      </c>
      <c r="BH10" s="679"/>
      <c r="BI10" s="679"/>
      <c r="BJ10" s="679"/>
      <c r="BK10" s="679"/>
      <c r="BL10" s="679"/>
      <c r="BM10" s="679"/>
      <c r="BN10" s="680"/>
      <c r="BO10" s="715">
        <v>2</v>
      </c>
      <c r="BP10" s="715"/>
      <c r="BQ10" s="715"/>
      <c r="BR10" s="715"/>
      <c r="BS10" s="684" t="s">
        <v>176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176</v>
      </c>
      <c r="CS10" s="679"/>
      <c r="CT10" s="679"/>
      <c r="CU10" s="679"/>
      <c r="CV10" s="679"/>
      <c r="CW10" s="679"/>
      <c r="CX10" s="679"/>
      <c r="CY10" s="680"/>
      <c r="CZ10" s="715" t="s">
        <v>176</v>
      </c>
      <c r="DA10" s="715"/>
      <c r="DB10" s="715"/>
      <c r="DC10" s="715"/>
      <c r="DD10" s="684" t="s">
        <v>176</v>
      </c>
      <c r="DE10" s="679"/>
      <c r="DF10" s="679"/>
      <c r="DG10" s="679"/>
      <c r="DH10" s="679"/>
      <c r="DI10" s="679"/>
      <c r="DJ10" s="679"/>
      <c r="DK10" s="679"/>
      <c r="DL10" s="679"/>
      <c r="DM10" s="679"/>
      <c r="DN10" s="679"/>
      <c r="DO10" s="679"/>
      <c r="DP10" s="680"/>
      <c r="DQ10" s="684" t="s">
        <v>176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88541</v>
      </c>
      <c r="S11" s="679"/>
      <c r="T11" s="679"/>
      <c r="U11" s="679"/>
      <c r="V11" s="679"/>
      <c r="W11" s="679"/>
      <c r="X11" s="679"/>
      <c r="Y11" s="680"/>
      <c r="Z11" s="681">
        <v>1.8</v>
      </c>
      <c r="AA11" s="682"/>
      <c r="AB11" s="682"/>
      <c r="AC11" s="683"/>
      <c r="AD11" s="684">
        <v>88541</v>
      </c>
      <c r="AE11" s="679"/>
      <c r="AF11" s="679"/>
      <c r="AG11" s="679"/>
      <c r="AH11" s="679"/>
      <c r="AI11" s="679"/>
      <c r="AJ11" s="679"/>
      <c r="AK11" s="680"/>
      <c r="AL11" s="681">
        <v>4.5</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16747</v>
      </c>
      <c r="BH11" s="679"/>
      <c r="BI11" s="679"/>
      <c r="BJ11" s="679"/>
      <c r="BK11" s="679"/>
      <c r="BL11" s="679"/>
      <c r="BM11" s="679"/>
      <c r="BN11" s="680"/>
      <c r="BO11" s="715">
        <v>3.2</v>
      </c>
      <c r="BP11" s="715"/>
      <c r="BQ11" s="715"/>
      <c r="BR11" s="715"/>
      <c r="BS11" s="684">
        <v>1925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121882</v>
      </c>
      <c r="CS11" s="679"/>
      <c r="CT11" s="679"/>
      <c r="CU11" s="679"/>
      <c r="CV11" s="679"/>
      <c r="CW11" s="679"/>
      <c r="CX11" s="679"/>
      <c r="CY11" s="680"/>
      <c r="CZ11" s="715">
        <v>2.7</v>
      </c>
      <c r="DA11" s="715"/>
      <c r="DB11" s="715"/>
      <c r="DC11" s="715"/>
      <c r="DD11" s="684">
        <v>24417</v>
      </c>
      <c r="DE11" s="679"/>
      <c r="DF11" s="679"/>
      <c r="DG11" s="679"/>
      <c r="DH11" s="679"/>
      <c r="DI11" s="679"/>
      <c r="DJ11" s="679"/>
      <c r="DK11" s="679"/>
      <c r="DL11" s="679"/>
      <c r="DM11" s="679"/>
      <c r="DN11" s="679"/>
      <c r="DO11" s="679"/>
      <c r="DP11" s="680"/>
      <c r="DQ11" s="684">
        <v>76351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30261</v>
      </c>
      <c r="S12" s="679"/>
      <c r="T12" s="679"/>
      <c r="U12" s="679"/>
      <c r="V12" s="679"/>
      <c r="W12" s="679"/>
      <c r="X12" s="679"/>
      <c r="Y12" s="680"/>
      <c r="Z12" s="715">
        <v>0.6</v>
      </c>
      <c r="AA12" s="715"/>
      <c r="AB12" s="715"/>
      <c r="AC12" s="715"/>
      <c r="AD12" s="716">
        <v>30261</v>
      </c>
      <c r="AE12" s="716"/>
      <c r="AF12" s="716"/>
      <c r="AG12" s="716"/>
      <c r="AH12" s="716"/>
      <c r="AI12" s="716"/>
      <c r="AJ12" s="716"/>
      <c r="AK12" s="716"/>
      <c r="AL12" s="681">
        <v>1.5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288628</v>
      </c>
      <c r="BH12" s="679"/>
      <c r="BI12" s="679"/>
      <c r="BJ12" s="679"/>
      <c r="BK12" s="679"/>
      <c r="BL12" s="679"/>
      <c r="BM12" s="679"/>
      <c r="BN12" s="680"/>
      <c r="BO12" s="715">
        <v>55.3</v>
      </c>
      <c r="BP12" s="715"/>
      <c r="BQ12" s="715"/>
      <c r="BR12" s="715"/>
      <c r="BS12" s="684" t="s">
        <v>176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33294</v>
      </c>
      <c r="CS12" s="679"/>
      <c r="CT12" s="679"/>
      <c r="CU12" s="679"/>
      <c r="CV12" s="679"/>
      <c r="CW12" s="679"/>
      <c r="CX12" s="679"/>
      <c r="CY12" s="680"/>
      <c r="CZ12" s="715">
        <v>0.7</v>
      </c>
      <c r="DA12" s="715"/>
      <c r="DB12" s="715"/>
      <c r="DC12" s="715"/>
      <c r="DD12" s="684">
        <v>11935</v>
      </c>
      <c r="DE12" s="679"/>
      <c r="DF12" s="679"/>
      <c r="DG12" s="679"/>
      <c r="DH12" s="679"/>
      <c r="DI12" s="679"/>
      <c r="DJ12" s="679"/>
      <c r="DK12" s="679"/>
      <c r="DL12" s="679"/>
      <c r="DM12" s="679"/>
      <c r="DN12" s="679"/>
      <c r="DO12" s="679"/>
      <c r="DP12" s="680"/>
      <c r="DQ12" s="684">
        <v>18178</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176</v>
      </c>
      <c r="S13" s="679"/>
      <c r="T13" s="679"/>
      <c r="U13" s="679"/>
      <c r="V13" s="679"/>
      <c r="W13" s="679"/>
      <c r="X13" s="679"/>
      <c r="Y13" s="680"/>
      <c r="Z13" s="715" t="s">
        <v>176</v>
      </c>
      <c r="AA13" s="715"/>
      <c r="AB13" s="715"/>
      <c r="AC13" s="715"/>
      <c r="AD13" s="716" t="s">
        <v>176</v>
      </c>
      <c r="AE13" s="716"/>
      <c r="AF13" s="716"/>
      <c r="AG13" s="716"/>
      <c r="AH13" s="716"/>
      <c r="AI13" s="716"/>
      <c r="AJ13" s="716"/>
      <c r="AK13" s="716"/>
      <c r="AL13" s="681" t="s">
        <v>176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286655</v>
      </c>
      <c r="BH13" s="679"/>
      <c r="BI13" s="679"/>
      <c r="BJ13" s="679"/>
      <c r="BK13" s="679"/>
      <c r="BL13" s="679"/>
      <c r="BM13" s="679"/>
      <c r="BN13" s="680"/>
      <c r="BO13" s="715">
        <v>54.9</v>
      </c>
      <c r="BP13" s="715"/>
      <c r="BQ13" s="715"/>
      <c r="BR13" s="715"/>
      <c r="BS13" s="684" t="s">
        <v>176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743575</v>
      </c>
      <c r="CS13" s="679"/>
      <c r="CT13" s="679"/>
      <c r="CU13" s="679"/>
      <c r="CV13" s="679"/>
      <c r="CW13" s="679"/>
      <c r="CX13" s="679"/>
      <c r="CY13" s="680"/>
      <c r="CZ13" s="715">
        <v>16.2</v>
      </c>
      <c r="DA13" s="715"/>
      <c r="DB13" s="715"/>
      <c r="DC13" s="715"/>
      <c r="DD13" s="684">
        <v>649612</v>
      </c>
      <c r="DE13" s="679"/>
      <c r="DF13" s="679"/>
      <c r="DG13" s="679"/>
      <c r="DH13" s="679"/>
      <c r="DI13" s="679"/>
      <c r="DJ13" s="679"/>
      <c r="DK13" s="679"/>
      <c r="DL13" s="679"/>
      <c r="DM13" s="679"/>
      <c r="DN13" s="679"/>
      <c r="DO13" s="679"/>
      <c r="DP13" s="680"/>
      <c r="DQ13" s="684">
        <v>169120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3048</v>
      </c>
      <c r="S14" s="679"/>
      <c r="T14" s="679"/>
      <c r="U14" s="679"/>
      <c r="V14" s="679"/>
      <c r="W14" s="679"/>
      <c r="X14" s="679"/>
      <c r="Y14" s="680"/>
      <c r="Z14" s="715">
        <v>0.1</v>
      </c>
      <c r="AA14" s="715"/>
      <c r="AB14" s="715"/>
      <c r="AC14" s="715"/>
      <c r="AD14" s="716">
        <v>3048</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23023</v>
      </c>
      <c r="BH14" s="679"/>
      <c r="BI14" s="679"/>
      <c r="BJ14" s="679"/>
      <c r="BK14" s="679"/>
      <c r="BL14" s="679"/>
      <c r="BM14" s="679"/>
      <c r="BN14" s="680"/>
      <c r="BO14" s="715">
        <v>4.4000000000000004</v>
      </c>
      <c r="BP14" s="715"/>
      <c r="BQ14" s="715"/>
      <c r="BR14" s="715"/>
      <c r="BS14" s="684" t="s">
        <v>176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146168</v>
      </c>
      <c r="CS14" s="679"/>
      <c r="CT14" s="679"/>
      <c r="CU14" s="679"/>
      <c r="CV14" s="679"/>
      <c r="CW14" s="679"/>
      <c r="CX14" s="679"/>
      <c r="CY14" s="680"/>
      <c r="CZ14" s="715">
        <v>3.2</v>
      </c>
      <c r="DA14" s="715"/>
      <c r="DB14" s="715"/>
      <c r="DC14" s="715"/>
      <c r="DD14" s="684">
        <v>1562</v>
      </c>
      <c r="DE14" s="679"/>
      <c r="DF14" s="679"/>
      <c r="DG14" s="679"/>
      <c r="DH14" s="679"/>
      <c r="DI14" s="679"/>
      <c r="DJ14" s="679"/>
      <c r="DK14" s="679"/>
      <c r="DL14" s="679"/>
      <c r="DM14" s="679"/>
      <c r="DN14" s="679"/>
      <c r="DO14" s="679"/>
      <c r="DP14" s="680"/>
      <c r="DQ14" s="684">
        <v>137280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176</v>
      </c>
      <c r="S15" s="679"/>
      <c r="T15" s="679"/>
      <c r="U15" s="679"/>
      <c r="V15" s="679"/>
      <c r="W15" s="679"/>
      <c r="X15" s="679"/>
      <c r="Y15" s="680"/>
      <c r="Z15" s="715" t="s">
        <v>176</v>
      </c>
      <c r="AA15" s="715"/>
      <c r="AB15" s="715"/>
      <c r="AC15" s="715"/>
      <c r="AD15" s="716" t="s">
        <v>176</v>
      </c>
      <c r="AE15" s="716"/>
      <c r="AF15" s="716"/>
      <c r="AG15" s="716"/>
      <c r="AH15" s="716"/>
      <c r="AI15" s="716"/>
      <c r="AJ15" s="716"/>
      <c r="AK15" s="716"/>
      <c r="AL15" s="681" t="s">
        <v>176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33504</v>
      </c>
      <c r="BH15" s="679"/>
      <c r="BI15" s="679"/>
      <c r="BJ15" s="679"/>
      <c r="BK15" s="679"/>
      <c r="BL15" s="679"/>
      <c r="BM15" s="679"/>
      <c r="BN15" s="680"/>
      <c r="BO15" s="715">
        <v>6.4</v>
      </c>
      <c r="BP15" s="715"/>
      <c r="BQ15" s="715"/>
      <c r="BR15" s="715"/>
      <c r="BS15" s="684" t="s">
        <v>176</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412753</v>
      </c>
      <c r="CS15" s="679"/>
      <c r="CT15" s="679"/>
      <c r="CU15" s="679"/>
      <c r="CV15" s="679"/>
      <c r="CW15" s="679"/>
      <c r="CX15" s="679"/>
      <c r="CY15" s="680"/>
      <c r="CZ15" s="715">
        <v>9</v>
      </c>
      <c r="DA15" s="715"/>
      <c r="DB15" s="715"/>
      <c r="DC15" s="715"/>
      <c r="DD15" s="684">
        <v>108973</v>
      </c>
      <c r="DE15" s="679"/>
      <c r="DF15" s="679"/>
      <c r="DG15" s="679"/>
      <c r="DH15" s="679"/>
      <c r="DI15" s="679"/>
      <c r="DJ15" s="679"/>
      <c r="DK15" s="679"/>
      <c r="DL15" s="679"/>
      <c r="DM15" s="679"/>
      <c r="DN15" s="679"/>
      <c r="DO15" s="679"/>
      <c r="DP15" s="680"/>
      <c r="DQ15" s="684">
        <v>314615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744</v>
      </c>
      <c r="S16" s="679"/>
      <c r="T16" s="679"/>
      <c r="U16" s="679"/>
      <c r="V16" s="679"/>
      <c r="W16" s="679"/>
      <c r="X16" s="679"/>
      <c r="Y16" s="680"/>
      <c r="Z16" s="715">
        <v>0</v>
      </c>
      <c r="AA16" s="715"/>
      <c r="AB16" s="715"/>
      <c r="AC16" s="715"/>
      <c r="AD16" s="716">
        <v>744</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176</v>
      </c>
      <c r="BH16" s="679"/>
      <c r="BI16" s="679"/>
      <c r="BJ16" s="679"/>
      <c r="BK16" s="679"/>
      <c r="BL16" s="679"/>
      <c r="BM16" s="679"/>
      <c r="BN16" s="680"/>
      <c r="BO16" s="715" t="s">
        <v>176</v>
      </c>
      <c r="BP16" s="715"/>
      <c r="BQ16" s="715"/>
      <c r="BR16" s="715"/>
      <c r="BS16" s="684" t="s">
        <v>176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25775</v>
      </c>
      <c r="CS16" s="679"/>
      <c r="CT16" s="679"/>
      <c r="CU16" s="679"/>
      <c r="CV16" s="679"/>
      <c r="CW16" s="679"/>
      <c r="CX16" s="679"/>
      <c r="CY16" s="680"/>
      <c r="CZ16" s="715">
        <v>0.6</v>
      </c>
      <c r="DA16" s="715"/>
      <c r="DB16" s="715"/>
      <c r="DC16" s="715"/>
      <c r="DD16" s="684" t="s">
        <v>176</v>
      </c>
      <c r="DE16" s="679"/>
      <c r="DF16" s="679"/>
      <c r="DG16" s="679"/>
      <c r="DH16" s="679"/>
      <c r="DI16" s="679"/>
      <c r="DJ16" s="679"/>
      <c r="DK16" s="679"/>
      <c r="DL16" s="679"/>
      <c r="DM16" s="679"/>
      <c r="DN16" s="679"/>
      <c r="DO16" s="679"/>
      <c r="DP16" s="680"/>
      <c r="DQ16" s="684">
        <v>4417</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6320</v>
      </c>
      <c r="S17" s="679"/>
      <c r="T17" s="679"/>
      <c r="U17" s="679"/>
      <c r="V17" s="679"/>
      <c r="W17" s="679"/>
      <c r="X17" s="679"/>
      <c r="Y17" s="680"/>
      <c r="Z17" s="715">
        <v>0.1</v>
      </c>
      <c r="AA17" s="715"/>
      <c r="AB17" s="715"/>
      <c r="AC17" s="715"/>
      <c r="AD17" s="716">
        <v>6320</v>
      </c>
      <c r="AE17" s="716"/>
      <c r="AF17" s="716"/>
      <c r="AG17" s="716"/>
      <c r="AH17" s="716"/>
      <c r="AI17" s="716"/>
      <c r="AJ17" s="716"/>
      <c r="AK17" s="716"/>
      <c r="AL17" s="681">
        <v>0.3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176</v>
      </c>
      <c r="BH17" s="679"/>
      <c r="BI17" s="679"/>
      <c r="BJ17" s="679"/>
      <c r="BK17" s="679"/>
      <c r="BL17" s="679"/>
      <c r="BM17" s="679"/>
      <c r="BN17" s="680"/>
      <c r="BO17" s="715" t="s">
        <v>176</v>
      </c>
      <c r="BP17" s="715"/>
      <c r="BQ17" s="715"/>
      <c r="BR17" s="715"/>
      <c r="BS17" s="684" t="s">
        <v>176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357520</v>
      </c>
      <c r="CS17" s="679"/>
      <c r="CT17" s="679"/>
      <c r="CU17" s="679"/>
      <c r="CV17" s="679"/>
      <c r="CW17" s="679"/>
      <c r="CX17" s="679"/>
      <c r="CY17" s="680"/>
      <c r="CZ17" s="715">
        <v>7.8</v>
      </c>
      <c r="DA17" s="715"/>
      <c r="DB17" s="715"/>
      <c r="DC17" s="715"/>
      <c r="DD17" s="684" t="s">
        <v>176</v>
      </c>
      <c r="DE17" s="679"/>
      <c r="DF17" s="679"/>
      <c r="DG17" s="679"/>
      <c r="DH17" s="679"/>
      <c r="DI17" s="679"/>
      <c r="DJ17" s="679"/>
      <c r="DK17" s="679"/>
      <c r="DL17" s="679"/>
      <c r="DM17" s="679"/>
      <c r="DN17" s="679"/>
      <c r="DO17" s="679"/>
      <c r="DP17" s="680"/>
      <c r="DQ17" s="684">
        <v>352325</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2150</v>
      </c>
      <c r="S18" s="679"/>
      <c r="T18" s="679"/>
      <c r="U18" s="679"/>
      <c r="V18" s="679"/>
      <c r="W18" s="679"/>
      <c r="X18" s="679"/>
      <c r="Y18" s="680"/>
      <c r="Z18" s="715">
        <v>0</v>
      </c>
      <c r="AA18" s="715"/>
      <c r="AB18" s="715"/>
      <c r="AC18" s="715"/>
      <c r="AD18" s="716">
        <v>2150</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176</v>
      </c>
      <c r="BH18" s="679"/>
      <c r="BI18" s="679"/>
      <c r="BJ18" s="679"/>
      <c r="BK18" s="679"/>
      <c r="BL18" s="679"/>
      <c r="BM18" s="679"/>
      <c r="BN18" s="680"/>
      <c r="BO18" s="715" t="s">
        <v>176</v>
      </c>
      <c r="BP18" s="715"/>
      <c r="BQ18" s="715"/>
      <c r="BR18" s="715"/>
      <c r="BS18" s="684" t="s">
        <v>176</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176</v>
      </c>
      <c r="CS18" s="679"/>
      <c r="CT18" s="679"/>
      <c r="CU18" s="679"/>
      <c r="CV18" s="679"/>
      <c r="CW18" s="679"/>
      <c r="CX18" s="679"/>
      <c r="CY18" s="680"/>
      <c r="CZ18" s="715" t="s">
        <v>176</v>
      </c>
      <c r="DA18" s="715"/>
      <c r="DB18" s="715"/>
      <c r="DC18" s="715"/>
      <c r="DD18" s="684" t="s">
        <v>176</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373</v>
      </c>
      <c r="S19" s="679"/>
      <c r="T19" s="679"/>
      <c r="U19" s="679"/>
      <c r="V19" s="679"/>
      <c r="W19" s="679"/>
      <c r="X19" s="679"/>
      <c r="Y19" s="680"/>
      <c r="Z19" s="715">
        <v>0</v>
      </c>
      <c r="AA19" s="715"/>
      <c r="AB19" s="715"/>
      <c r="AC19" s="715"/>
      <c r="AD19" s="716">
        <v>373</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176</v>
      </c>
      <c r="BH19" s="679"/>
      <c r="BI19" s="679"/>
      <c r="BJ19" s="679"/>
      <c r="BK19" s="679"/>
      <c r="BL19" s="679"/>
      <c r="BM19" s="679"/>
      <c r="BN19" s="680"/>
      <c r="BO19" s="715" t="s">
        <v>176</v>
      </c>
      <c r="BP19" s="715"/>
      <c r="BQ19" s="715"/>
      <c r="BR19" s="715"/>
      <c r="BS19" s="684" t="s">
        <v>176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176</v>
      </c>
      <c r="CS19" s="679"/>
      <c r="CT19" s="679"/>
      <c r="CU19" s="679"/>
      <c r="CV19" s="679"/>
      <c r="CW19" s="679"/>
      <c r="CX19" s="679"/>
      <c r="CY19" s="680"/>
      <c r="CZ19" s="715" t="s">
        <v>176</v>
      </c>
      <c r="DA19" s="715"/>
      <c r="DB19" s="715"/>
      <c r="DC19" s="715"/>
      <c r="DD19" s="684" t="s">
        <v>176</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137</v>
      </c>
      <c r="S20" s="679"/>
      <c r="T20" s="679"/>
      <c r="U20" s="679"/>
      <c r="V20" s="679"/>
      <c r="W20" s="679"/>
      <c r="X20" s="679"/>
      <c r="Y20" s="680"/>
      <c r="Z20" s="715">
        <v>0</v>
      </c>
      <c r="AA20" s="715"/>
      <c r="AB20" s="715"/>
      <c r="AC20" s="715"/>
      <c r="AD20" s="716">
        <v>137</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176</v>
      </c>
      <c r="BH20" s="679"/>
      <c r="BI20" s="679"/>
      <c r="BJ20" s="679"/>
      <c r="BK20" s="679"/>
      <c r="BL20" s="679"/>
      <c r="BM20" s="679"/>
      <c r="BN20" s="680"/>
      <c r="BO20" s="715" t="s">
        <v>176</v>
      </c>
      <c r="BP20" s="715"/>
      <c r="BQ20" s="715"/>
      <c r="BR20" s="715"/>
      <c r="BS20" s="684" t="s">
        <v>176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4592971</v>
      </c>
      <c r="CS20" s="679"/>
      <c r="CT20" s="679"/>
      <c r="CU20" s="679"/>
      <c r="CV20" s="679"/>
      <c r="CW20" s="679"/>
      <c r="CX20" s="679"/>
      <c r="CY20" s="680"/>
      <c r="CZ20" s="715">
        <v>100</v>
      </c>
      <c r="DA20" s="715"/>
      <c r="DB20" s="715"/>
      <c r="DC20" s="715"/>
      <c r="DD20" s="684">
        <v>1696201</v>
      </c>
      <c r="DE20" s="679"/>
      <c r="DF20" s="679"/>
      <c r="DG20" s="679"/>
      <c r="DH20" s="679"/>
      <c r="DI20" s="679"/>
      <c r="DJ20" s="679"/>
      <c r="DK20" s="679"/>
      <c r="DL20" s="679"/>
      <c r="DM20" s="679"/>
      <c r="DN20" s="679"/>
      <c r="DO20" s="679"/>
      <c r="DP20" s="680"/>
      <c r="DQ20" s="684">
        <v>2461664</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3660</v>
      </c>
      <c r="S21" s="679"/>
      <c r="T21" s="679"/>
      <c r="U21" s="679"/>
      <c r="V21" s="679"/>
      <c r="W21" s="679"/>
      <c r="X21" s="679"/>
      <c r="Y21" s="680"/>
      <c r="Z21" s="715">
        <v>0.1</v>
      </c>
      <c r="AA21" s="715"/>
      <c r="AB21" s="715"/>
      <c r="AC21" s="715"/>
      <c r="AD21" s="716">
        <v>3660</v>
      </c>
      <c r="AE21" s="716"/>
      <c r="AF21" s="716"/>
      <c r="AG21" s="716"/>
      <c r="AH21" s="716"/>
      <c r="AI21" s="716"/>
      <c r="AJ21" s="716"/>
      <c r="AK21" s="716"/>
      <c r="AL21" s="681">
        <v>0.2</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176</v>
      </c>
      <c r="BH21" s="679"/>
      <c r="BI21" s="679"/>
      <c r="BJ21" s="679"/>
      <c r="BK21" s="679"/>
      <c r="BL21" s="679"/>
      <c r="BM21" s="679"/>
      <c r="BN21" s="680"/>
      <c r="BO21" s="715" t="s">
        <v>176</v>
      </c>
      <c r="BP21" s="715"/>
      <c r="BQ21" s="715"/>
      <c r="BR21" s="715"/>
      <c r="BS21" s="684" t="s">
        <v>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1486571</v>
      </c>
      <c r="S22" s="679"/>
      <c r="T22" s="679"/>
      <c r="U22" s="679"/>
      <c r="V22" s="679"/>
      <c r="W22" s="679"/>
      <c r="X22" s="679"/>
      <c r="Y22" s="680"/>
      <c r="Z22" s="715">
        <v>30</v>
      </c>
      <c r="AA22" s="715"/>
      <c r="AB22" s="715"/>
      <c r="AC22" s="715"/>
      <c r="AD22" s="716">
        <v>1273967</v>
      </c>
      <c r="AE22" s="716"/>
      <c r="AF22" s="716"/>
      <c r="AG22" s="716"/>
      <c r="AH22" s="716"/>
      <c r="AI22" s="716"/>
      <c r="AJ22" s="716"/>
      <c r="AK22" s="716"/>
      <c r="AL22" s="681">
        <v>65</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176</v>
      </c>
      <c r="BH22" s="679"/>
      <c r="BI22" s="679"/>
      <c r="BJ22" s="679"/>
      <c r="BK22" s="679"/>
      <c r="BL22" s="679"/>
      <c r="BM22" s="679"/>
      <c r="BN22" s="680"/>
      <c r="BO22" s="715" t="s">
        <v>176</v>
      </c>
      <c r="BP22" s="715"/>
      <c r="BQ22" s="715"/>
      <c r="BR22" s="715"/>
      <c r="BS22" s="684" t="s">
        <v>176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1273967</v>
      </c>
      <c r="S23" s="679"/>
      <c r="T23" s="679"/>
      <c r="U23" s="679"/>
      <c r="V23" s="679"/>
      <c r="W23" s="679"/>
      <c r="X23" s="679"/>
      <c r="Y23" s="680"/>
      <c r="Z23" s="715">
        <v>25.7</v>
      </c>
      <c r="AA23" s="715"/>
      <c r="AB23" s="715"/>
      <c r="AC23" s="715"/>
      <c r="AD23" s="716">
        <v>1273967</v>
      </c>
      <c r="AE23" s="716"/>
      <c r="AF23" s="716"/>
      <c r="AG23" s="716"/>
      <c r="AH23" s="716"/>
      <c r="AI23" s="716"/>
      <c r="AJ23" s="716"/>
      <c r="AK23" s="716"/>
      <c r="AL23" s="681">
        <v>65</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176</v>
      </c>
      <c r="BH23" s="679"/>
      <c r="BI23" s="679"/>
      <c r="BJ23" s="679"/>
      <c r="BK23" s="679"/>
      <c r="BL23" s="679"/>
      <c r="BM23" s="679"/>
      <c r="BN23" s="680"/>
      <c r="BO23" s="715" t="s">
        <v>176</v>
      </c>
      <c r="BP23" s="715"/>
      <c r="BQ23" s="715"/>
      <c r="BR23" s="715"/>
      <c r="BS23" s="684" t="s">
        <v>176</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212604</v>
      </c>
      <c r="S24" s="679"/>
      <c r="T24" s="679"/>
      <c r="U24" s="679"/>
      <c r="V24" s="679"/>
      <c r="W24" s="679"/>
      <c r="X24" s="679"/>
      <c r="Y24" s="680"/>
      <c r="Z24" s="715">
        <v>4.3</v>
      </c>
      <c r="AA24" s="715"/>
      <c r="AB24" s="715"/>
      <c r="AC24" s="715"/>
      <c r="AD24" s="716" t="s">
        <v>176</v>
      </c>
      <c r="AE24" s="716"/>
      <c r="AF24" s="716"/>
      <c r="AG24" s="716"/>
      <c r="AH24" s="716"/>
      <c r="AI24" s="716"/>
      <c r="AJ24" s="716"/>
      <c r="AK24" s="716"/>
      <c r="AL24" s="681" t="s">
        <v>176</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176</v>
      </c>
      <c r="BH24" s="679"/>
      <c r="BI24" s="679"/>
      <c r="BJ24" s="679"/>
      <c r="BK24" s="679"/>
      <c r="BL24" s="679"/>
      <c r="BM24" s="679"/>
      <c r="BN24" s="680"/>
      <c r="BO24" s="715" t="s">
        <v>176</v>
      </c>
      <c r="BP24" s="715"/>
      <c r="BQ24" s="715"/>
      <c r="BR24" s="715"/>
      <c r="BS24" s="684" t="s">
        <v>176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1298967</v>
      </c>
      <c r="CS24" s="734"/>
      <c r="CT24" s="734"/>
      <c r="CU24" s="734"/>
      <c r="CV24" s="734"/>
      <c r="CW24" s="734"/>
      <c r="CX24" s="734"/>
      <c r="CY24" s="777"/>
      <c r="CZ24" s="778">
        <v>28.3</v>
      </c>
      <c r="DA24" s="749"/>
      <c r="DB24" s="749"/>
      <c r="DC24" s="781"/>
      <c r="DD24" s="776">
        <v>951350</v>
      </c>
      <c r="DE24" s="734"/>
      <c r="DF24" s="734"/>
      <c r="DG24" s="734"/>
      <c r="DH24" s="734"/>
      <c r="DI24" s="734"/>
      <c r="DJ24" s="734"/>
      <c r="DK24" s="777"/>
      <c r="DL24" s="776">
        <v>930966</v>
      </c>
      <c r="DM24" s="734"/>
      <c r="DN24" s="734"/>
      <c r="DO24" s="734"/>
      <c r="DP24" s="734"/>
      <c r="DQ24" s="734"/>
      <c r="DR24" s="734"/>
      <c r="DS24" s="734"/>
      <c r="DT24" s="734"/>
      <c r="DU24" s="734"/>
      <c r="DV24" s="777"/>
      <c r="DW24" s="778">
        <v>45.9</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176</v>
      </c>
      <c r="S25" s="679"/>
      <c r="T25" s="679"/>
      <c r="U25" s="679"/>
      <c r="V25" s="679"/>
      <c r="W25" s="679"/>
      <c r="X25" s="679"/>
      <c r="Y25" s="680"/>
      <c r="Z25" s="715" t="s">
        <v>176</v>
      </c>
      <c r="AA25" s="715"/>
      <c r="AB25" s="715"/>
      <c r="AC25" s="715"/>
      <c r="AD25" s="716" t="s">
        <v>176</v>
      </c>
      <c r="AE25" s="716"/>
      <c r="AF25" s="716"/>
      <c r="AG25" s="716"/>
      <c r="AH25" s="716"/>
      <c r="AI25" s="716"/>
      <c r="AJ25" s="716"/>
      <c r="AK25" s="716"/>
      <c r="AL25" s="681" t="s">
        <v>176</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176</v>
      </c>
      <c r="BH25" s="679"/>
      <c r="BI25" s="679"/>
      <c r="BJ25" s="679"/>
      <c r="BK25" s="679"/>
      <c r="BL25" s="679"/>
      <c r="BM25" s="679"/>
      <c r="BN25" s="680"/>
      <c r="BO25" s="715" t="s">
        <v>176</v>
      </c>
      <c r="BP25" s="715"/>
      <c r="BQ25" s="715"/>
      <c r="BR25" s="715"/>
      <c r="BS25" s="684" t="s">
        <v>176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550252</v>
      </c>
      <c r="CS25" s="697"/>
      <c r="CT25" s="697"/>
      <c r="CU25" s="697"/>
      <c r="CV25" s="697"/>
      <c r="CW25" s="697"/>
      <c r="CX25" s="697"/>
      <c r="CY25" s="698"/>
      <c r="CZ25" s="681">
        <v>12</v>
      </c>
      <c r="DA25" s="699"/>
      <c r="DB25" s="699"/>
      <c r="DC25" s="700"/>
      <c r="DD25" s="684">
        <v>519169</v>
      </c>
      <c r="DE25" s="697"/>
      <c r="DF25" s="697"/>
      <c r="DG25" s="697"/>
      <c r="DH25" s="697"/>
      <c r="DI25" s="697"/>
      <c r="DJ25" s="697"/>
      <c r="DK25" s="698"/>
      <c r="DL25" s="684">
        <v>500851</v>
      </c>
      <c r="DM25" s="697"/>
      <c r="DN25" s="697"/>
      <c r="DO25" s="697"/>
      <c r="DP25" s="697"/>
      <c r="DQ25" s="697"/>
      <c r="DR25" s="697"/>
      <c r="DS25" s="697"/>
      <c r="DT25" s="697"/>
      <c r="DU25" s="697"/>
      <c r="DV25" s="698"/>
      <c r="DW25" s="681">
        <v>24.7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2172102</v>
      </c>
      <c r="S26" s="679"/>
      <c r="T26" s="679"/>
      <c r="U26" s="679"/>
      <c r="V26" s="679"/>
      <c r="W26" s="679"/>
      <c r="X26" s="679"/>
      <c r="Y26" s="680"/>
      <c r="Z26" s="715">
        <v>43.8</v>
      </c>
      <c r="AA26" s="715"/>
      <c r="AB26" s="715"/>
      <c r="AC26" s="715"/>
      <c r="AD26" s="716">
        <v>1959498</v>
      </c>
      <c r="AE26" s="716"/>
      <c r="AF26" s="716"/>
      <c r="AG26" s="716"/>
      <c r="AH26" s="716"/>
      <c r="AI26" s="716"/>
      <c r="AJ26" s="716"/>
      <c r="AK26" s="716"/>
      <c r="AL26" s="681">
        <v>100</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176</v>
      </c>
      <c r="BH26" s="679"/>
      <c r="BI26" s="679"/>
      <c r="BJ26" s="679"/>
      <c r="BK26" s="679"/>
      <c r="BL26" s="679"/>
      <c r="BM26" s="679"/>
      <c r="BN26" s="680"/>
      <c r="BO26" s="715" t="s">
        <v>176</v>
      </c>
      <c r="BP26" s="715"/>
      <c r="BQ26" s="715"/>
      <c r="BR26" s="715"/>
      <c r="BS26" s="684" t="s">
        <v>176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324110</v>
      </c>
      <c r="CS26" s="679"/>
      <c r="CT26" s="679"/>
      <c r="CU26" s="679"/>
      <c r="CV26" s="679"/>
      <c r="CW26" s="679"/>
      <c r="CX26" s="679"/>
      <c r="CY26" s="680"/>
      <c r="CZ26" s="681">
        <v>7.1</v>
      </c>
      <c r="DA26" s="699"/>
      <c r="DB26" s="699"/>
      <c r="DC26" s="700"/>
      <c r="DD26" s="684">
        <v>301378</v>
      </c>
      <c r="DE26" s="679"/>
      <c r="DF26" s="679"/>
      <c r="DG26" s="679"/>
      <c r="DH26" s="679"/>
      <c r="DI26" s="679"/>
      <c r="DJ26" s="679"/>
      <c r="DK26" s="680"/>
      <c r="DL26" s="684" t="s">
        <v>176</v>
      </c>
      <c r="DM26" s="679"/>
      <c r="DN26" s="679"/>
      <c r="DO26" s="679"/>
      <c r="DP26" s="679"/>
      <c r="DQ26" s="679"/>
      <c r="DR26" s="679"/>
      <c r="DS26" s="679"/>
      <c r="DT26" s="679"/>
      <c r="DU26" s="679"/>
      <c r="DV26" s="680"/>
      <c r="DW26" s="681" t="s">
        <v>176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504</v>
      </c>
      <c r="S27" s="679"/>
      <c r="T27" s="679"/>
      <c r="U27" s="679"/>
      <c r="V27" s="679"/>
      <c r="W27" s="679"/>
      <c r="X27" s="679"/>
      <c r="Y27" s="680"/>
      <c r="Z27" s="715">
        <v>0</v>
      </c>
      <c r="AA27" s="715"/>
      <c r="AB27" s="715"/>
      <c r="AC27" s="715"/>
      <c r="AD27" s="716">
        <v>504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522157</v>
      </c>
      <c r="BH27" s="679"/>
      <c r="BI27" s="679"/>
      <c r="BJ27" s="679"/>
      <c r="BK27" s="679"/>
      <c r="BL27" s="679"/>
      <c r="BM27" s="679"/>
      <c r="BN27" s="680"/>
      <c r="BO27" s="715">
        <v>100</v>
      </c>
      <c r="BP27" s="715"/>
      <c r="BQ27" s="715"/>
      <c r="BR27" s="715"/>
      <c r="BS27" s="684">
        <v>1925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391195</v>
      </c>
      <c r="CS27" s="697"/>
      <c r="CT27" s="697"/>
      <c r="CU27" s="697"/>
      <c r="CV27" s="697"/>
      <c r="CW27" s="697"/>
      <c r="CX27" s="697"/>
      <c r="CY27" s="698"/>
      <c r="CZ27" s="681">
        <v>8.5</v>
      </c>
      <c r="DA27" s="699"/>
      <c r="DB27" s="699"/>
      <c r="DC27" s="700"/>
      <c r="DD27" s="684">
        <v>79856</v>
      </c>
      <c r="DE27" s="697"/>
      <c r="DF27" s="697"/>
      <c r="DG27" s="697"/>
      <c r="DH27" s="697"/>
      <c r="DI27" s="697"/>
      <c r="DJ27" s="697"/>
      <c r="DK27" s="698"/>
      <c r="DL27" s="684">
        <v>77790</v>
      </c>
      <c r="DM27" s="697"/>
      <c r="DN27" s="697"/>
      <c r="DO27" s="697"/>
      <c r="DP27" s="697"/>
      <c r="DQ27" s="697"/>
      <c r="DR27" s="697"/>
      <c r="DS27" s="697"/>
      <c r="DT27" s="697"/>
      <c r="DU27" s="697"/>
      <c r="DV27" s="698"/>
      <c r="DW27" s="681">
        <v>3.8</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19018</v>
      </c>
      <c r="S28" s="679"/>
      <c r="T28" s="679"/>
      <c r="U28" s="679"/>
      <c r="V28" s="679"/>
      <c r="W28" s="679"/>
      <c r="X28" s="679"/>
      <c r="Y28" s="680"/>
      <c r="Z28" s="715">
        <v>0.4</v>
      </c>
      <c r="AA28" s="715"/>
      <c r="AB28" s="715"/>
      <c r="AC28" s="715"/>
      <c r="AD28" s="716" t="s">
        <v>176</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357520</v>
      </c>
      <c r="CS28" s="679"/>
      <c r="CT28" s="679"/>
      <c r="CU28" s="679"/>
      <c r="CV28" s="679"/>
      <c r="CW28" s="679"/>
      <c r="CX28" s="679"/>
      <c r="CY28" s="680"/>
      <c r="CZ28" s="681">
        <v>7.8</v>
      </c>
      <c r="DA28" s="699"/>
      <c r="DB28" s="699"/>
      <c r="DC28" s="700"/>
      <c r="DD28" s="684">
        <v>352325</v>
      </c>
      <c r="DE28" s="679"/>
      <c r="DF28" s="679"/>
      <c r="DG28" s="679"/>
      <c r="DH28" s="679"/>
      <c r="DI28" s="679"/>
      <c r="DJ28" s="679"/>
      <c r="DK28" s="680"/>
      <c r="DL28" s="684">
        <v>352325</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20789</v>
      </c>
      <c r="S29" s="679"/>
      <c r="T29" s="679"/>
      <c r="U29" s="679"/>
      <c r="V29" s="679"/>
      <c r="W29" s="679"/>
      <c r="X29" s="679"/>
      <c r="Y29" s="680"/>
      <c r="Z29" s="715">
        <v>0.4</v>
      </c>
      <c r="AA29" s="715"/>
      <c r="AB29" s="715"/>
      <c r="AC29" s="715"/>
      <c r="AD29" s="716" t="s">
        <v>176</v>
      </c>
      <c r="AE29" s="716"/>
      <c r="AF29" s="716"/>
      <c r="AG29" s="716"/>
      <c r="AH29" s="716"/>
      <c r="AI29" s="716"/>
      <c r="AJ29" s="716"/>
      <c r="AK29" s="716"/>
      <c r="AL29" s="681" t="s">
        <v>176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357520</v>
      </c>
      <c r="CS29" s="697"/>
      <c r="CT29" s="697"/>
      <c r="CU29" s="697"/>
      <c r="CV29" s="697"/>
      <c r="CW29" s="697"/>
      <c r="CX29" s="697"/>
      <c r="CY29" s="698"/>
      <c r="CZ29" s="681">
        <v>7.8</v>
      </c>
      <c r="DA29" s="699"/>
      <c r="DB29" s="699"/>
      <c r="DC29" s="700"/>
      <c r="DD29" s="684">
        <v>352325</v>
      </c>
      <c r="DE29" s="697"/>
      <c r="DF29" s="697"/>
      <c r="DG29" s="697"/>
      <c r="DH29" s="697"/>
      <c r="DI29" s="697"/>
      <c r="DJ29" s="697"/>
      <c r="DK29" s="698"/>
      <c r="DL29" s="684">
        <v>352325</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10649</v>
      </c>
      <c r="S30" s="679"/>
      <c r="T30" s="679"/>
      <c r="U30" s="679"/>
      <c r="V30" s="679"/>
      <c r="W30" s="679"/>
      <c r="X30" s="679"/>
      <c r="Y30" s="680"/>
      <c r="Z30" s="715">
        <v>0.2</v>
      </c>
      <c r="AA30" s="715"/>
      <c r="AB30" s="715"/>
      <c r="AC30" s="715"/>
      <c r="AD30" s="716" t="s">
        <v>176</v>
      </c>
      <c r="AE30" s="716"/>
      <c r="AF30" s="716"/>
      <c r="AG30" s="716"/>
      <c r="AH30" s="716"/>
      <c r="AI30" s="716"/>
      <c r="AJ30" s="716"/>
      <c r="AK30" s="716"/>
      <c r="AL30" s="681" t="s">
        <v>176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341289</v>
      </c>
      <c r="CS30" s="679"/>
      <c r="CT30" s="679"/>
      <c r="CU30" s="679"/>
      <c r="CV30" s="679"/>
      <c r="CW30" s="679"/>
      <c r="CX30" s="679"/>
      <c r="CY30" s="680"/>
      <c r="CZ30" s="681">
        <v>7.4</v>
      </c>
      <c r="DA30" s="699"/>
      <c r="DB30" s="699"/>
      <c r="DC30" s="700"/>
      <c r="DD30" s="684">
        <v>336094</v>
      </c>
      <c r="DE30" s="679"/>
      <c r="DF30" s="679"/>
      <c r="DG30" s="679"/>
      <c r="DH30" s="679"/>
      <c r="DI30" s="679"/>
      <c r="DJ30" s="679"/>
      <c r="DK30" s="680"/>
      <c r="DL30" s="684">
        <v>336094</v>
      </c>
      <c r="DM30" s="679"/>
      <c r="DN30" s="679"/>
      <c r="DO30" s="679"/>
      <c r="DP30" s="679"/>
      <c r="DQ30" s="679"/>
      <c r="DR30" s="679"/>
      <c r="DS30" s="679"/>
      <c r="DT30" s="679"/>
      <c r="DU30" s="679"/>
      <c r="DV30" s="680"/>
      <c r="DW30" s="681">
        <v>16.600000000000001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499387</v>
      </c>
      <c r="S31" s="679"/>
      <c r="T31" s="679"/>
      <c r="U31" s="679"/>
      <c r="V31" s="679"/>
      <c r="W31" s="679"/>
      <c r="X31" s="679"/>
      <c r="Y31" s="680"/>
      <c r="Z31" s="715">
        <v>10.1</v>
      </c>
      <c r="AA31" s="715"/>
      <c r="AB31" s="715"/>
      <c r="AC31" s="715"/>
      <c r="AD31" s="716" t="s">
        <v>176</v>
      </c>
      <c r="AE31" s="716"/>
      <c r="AF31" s="716"/>
      <c r="AG31" s="716"/>
      <c r="AH31" s="716"/>
      <c r="AI31" s="716"/>
      <c r="AJ31" s="716"/>
      <c r="AK31" s="716"/>
      <c r="AL31" s="681" t="s">
        <v>176</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99.3</v>
      </c>
      <c r="BH31" s="748"/>
      <c r="BI31" s="748"/>
      <c r="BJ31" s="748"/>
      <c r="BK31" s="748"/>
      <c r="BL31" s="748"/>
      <c r="BM31" s="749">
        <v>97</v>
      </c>
      <c r="BN31" s="748"/>
      <c r="BO31" s="748"/>
      <c r="BP31" s="748"/>
      <c r="BQ31" s="750"/>
      <c r="BR31" s="747">
        <v>99.4</v>
      </c>
      <c r="BS31" s="748"/>
      <c r="BT31" s="748"/>
      <c r="BU31" s="748"/>
      <c r="BV31" s="748"/>
      <c r="BW31" s="748"/>
      <c r="BX31" s="749">
        <v>96.2</v>
      </c>
      <c r="BY31" s="748"/>
      <c r="BZ31" s="748"/>
      <c r="CA31" s="748"/>
      <c r="CB31" s="750"/>
      <c r="CD31" s="765"/>
      <c r="CE31" s="766"/>
      <c r="CF31" s="711" t="s">
        <v>315</v>
      </c>
      <c r="CG31" s="712"/>
      <c r="CH31" s="712"/>
      <c r="CI31" s="712"/>
      <c r="CJ31" s="712"/>
      <c r="CK31" s="712"/>
      <c r="CL31" s="712"/>
      <c r="CM31" s="712"/>
      <c r="CN31" s="712"/>
      <c r="CO31" s="712"/>
      <c r="CP31" s="712"/>
      <c r="CQ31" s="713"/>
      <c r="CR31" s="678">
        <v>16231</v>
      </c>
      <c r="CS31" s="697"/>
      <c r="CT31" s="697"/>
      <c r="CU31" s="697"/>
      <c r="CV31" s="697"/>
      <c r="CW31" s="697"/>
      <c r="CX31" s="697"/>
      <c r="CY31" s="698"/>
      <c r="CZ31" s="681">
        <v>0.4</v>
      </c>
      <c r="DA31" s="699"/>
      <c r="DB31" s="699"/>
      <c r="DC31" s="700"/>
      <c r="DD31" s="684">
        <v>16231</v>
      </c>
      <c r="DE31" s="697"/>
      <c r="DF31" s="697"/>
      <c r="DG31" s="697"/>
      <c r="DH31" s="697"/>
      <c r="DI31" s="697"/>
      <c r="DJ31" s="697"/>
      <c r="DK31" s="698"/>
      <c r="DL31" s="684">
        <v>16231</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176</v>
      </c>
      <c r="S32" s="679"/>
      <c r="T32" s="679"/>
      <c r="U32" s="679"/>
      <c r="V32" s="679"/>
      <c r="W32" s="679"/>
      <c r="X32" s="679"/>
      <c r="Y32" s="680"/>
      <c r="Z32" s="715" t="s">
        <v>176</v>
      </c>
      <c r="AA32" s="715"/>
      <c r="AB32" s="715"/>
      <c r="AC32" s="715"/>
      <c r="AD32" s="716" t="s">
        <v>176</v>
      </c>
      <c r="AE32" s="716"/>
      <c r="AF32" s="716"/>
      <c r="AG32" s="716"/>
      <c r="AH32" s="716"/>
      <c r="AI32" s="716"/>
      <c r="AJ32" s="716"/>
      <c r="AK32" s="716"/>
      <c r="AL32" s="681" t="s">
        <v>176</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v>
      </c>
      <c r="BH32" s="697"/>
      <c r="BI32" s="697"/>
      <c r="BJ32" s="697"/>
      <c r="BK32" s="697"/>
      <c r="BL32" s="697"/>
      <c r="BM32" s="682">
        <v>95.7</v>
      </c>
      <c r="BN32" s="743"/>
      <c r="BO32" s="743"/>
      <c r="BP32" s="743"/>
      <c r="BQ32" s="721"/>
      <c r="BR32" s="751">
        <v>99.2</v>
      </c>
      <c r="BS32" s="697"/>
      <c r="BT32" s="697"/>
      <c r="BU32" s="697"/>
      <c r="BV32" s="697"/>
      <c r="BW32" s="697"/>
      <c r="BX32" s="682">
        <v>95.4</v>
      </c>
      <c r="BY32" s="743"/>
      <c r="BZ32" s="743"/>
      <c r="CA32" s="743"/>
      <c r="CB32" s="721"/>
      <c r="CD32" s="767"/>
      <c r="CE32" s="768"/>
      <c r="CF32" s="711" t="s">
        <v>319</v>
      </c>
      <c r="CG32" s="712"/>
      <c r="CH32" s="712"/>
      <c r="CI32" s="712"/>
      <c r="CJ32" s="712"/>
      <c r="CK32" s="712"/>
      <c r="CL32" s="712"/>
      <c r="CM32" s="712"/>
      <c r="CN32" s="712"/>
      <c r="CO32" s="712"/>
      <c r="CP32" s="712"/>
      <c r="CQ32" s="713"/>
      <c r="CR32" s="678" t="s">
        <v>176</v>
      </c>
      <c r="CS32" s="679"/>
      <c r="CT32" s="679"/>
      <c r="CU32" s="679"/>
      <c r="CV32" s="679"/>
      <c r="CW32" s="679"/>
      <c r="CX32" s="679"/>
      <c r="CY32" s="680"/>
      <c r="CZ32" s="681" t="s">
        <v>176</v>
      </c>
      <c r="DA32" s="699"/>
      <c r="DB32" s="699"/>
      <c r="DC32" s="700"/>
      <c r="DD32" s="684" t="s">
        <v>176</v>
      </c>
      <c r="DE32" s="679"/>
      <c r="DF32" s="679"/>
      <c r="DG32" s="679"/>
      <c r="DH32" s="679"/>
      <c r="DI32" s="679"/>
      <c r="DJ32" s="679"/>
      <c r="DK32" s="680"/>
      <c r="DL32" s="684" t="s">
        <v>176</v>
      </c>
      <c r="DM32" s="679"/>
      <c r="DN32" s="679"/>
      <c r="DO32" s="679"/>
      <c r="DP32" s="679"/>
      <c r="DQ32" s="679"/>
      <c r="DR32" s="679"/>
      <c r="DS32" s="679"/>
      <c r="DT32" s="679"/>
      <c r="DU32" s="679"/>
      <c r="DV32" s="680"/>
      <c r="DW32" s="681" t="s">
        <v>176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330235</v>
      </c>
      <c r="S33" s="679"/>
      <c r="T33" s="679"/>
      <c r="U33" s="679"/>
      <c r="V33" s="679"/>
      <c r="W33" s="679"/>
      <c r="X33" s="679"/>
      <c r="Y33" s="680"/>
      <c r="Z33" s="715">
        <v>6.7</v>
      </c>
      <c r="AA33" s="715"/>
      <c r="AB33" s="715"/>
      <c r="AC33" s="715"/>
      <c r="AD33" s="716" t="s">
        <v>176</v>
      </c>
      <c r="AE33" s="716"/>
      <c r="AF33" s="716"/>
      <c r="AG33" s="716"/>
      <c r="AH33" s="716"/>
      <c r="AI33" s="716"/>
      <c r="AJ33" s="716"/>
      <c r="AK33" s="716"/>
      <c r="AL33" s="681" t="s">
        <v>176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99.5</v>
      </c>
      <c r="BH33" s="663"/>
      <c r="BI33" s="663"/>
      <c r="BJ33" s="663"/>
      <c r="BK33" s="663"/>
      <c r="BL33" s="663"/>
      <c r="BM33" s="706">
        <v>97.8</v>
      </c>
      <c r="BN33" s="663"/>
      <c r="BO33" s="663"/>
      <c r="BP33" s="663"/>
      <c r="BQ33" s="727"/>
      <c r="BR33" s="742">
        <v>99.6</v>
      </c>
      <c r="BS33" s="663"/>
      <c r="BT33" s="663"/>
      <c r="BU33" s="663"/>
      <c r="BV33" s="663"/>
      <c r="BW33" s="663"/>
      <c r="BX33" s="706">
        <v>96.5</v>
      </c>
      <c r="BY33" s="663"/>
      <c r="BZ33" s="663"/>
      <c r="CA33" s="663"/>
      <c r="CB33" s="727"/>
      <c r="CD33" s="711" t="s">
        <v>322</v>
      </c>
      <c r="CE33" s="712"/>
      <c r="CF33" s="712"/>
      <c r="CG33" s="712"/>
      <c r="CH33" s="712"/>
      <c r="CI33" s="712"/>
      <c r="CJ33" s="712"/>
      <c r="CK33" s="712"/>
      <c r="CL33" s="712"/>
      <c r="CM33" s="712"/>
      <c r="CN33" s="712"/>
      <c r="CO33" s="712"/>
      <c r="CP33" s="712"/>
      <c r="CQ33" s="713"/>
      <c r="CR33" s="678">
        <v>1572028</v>
      </c>
      <c r="CS33" s="697"/>
      <c r="CT33" s="697"/>
      <c r="CU33" s="697"/>
      <c r="CV33" s="697"/>
      <c r="CW33" s="697"/>
      <c r="CX33" s="697"/>
      <c r="CY33" s="698"/>
      <c r="CZ33" s="681">
        <v>34.200000000000003</v>
      </c>
      <c r="DA33" s="699"/>
      <c r="DB33" s="699"/>
      <c r="DC33" s="700"/>
      <c r="DD33" s="684">
        <v>1260089</v>
      </c>
      <c r="DE33" s="697"/>
      <c r="DF33" s="697"/>
      <c r="DG33" s="697"/>
      <c r="DH33" s="697"/>
      <c r="DI33" s="697"/>
      <c r="DJ33" s="697"/>
      <c r="DK33" s="698"/>
      <c r="DL33" s="684">
        <v>855766</v>
      </c>
      <c r="DM33" s="697"/>
      <c r="DN33" s="697"/>
      <c r="DO33" s="697"/>
      <c r="DP33" s="697"/>
      <c r="DQ33" s="697"/>
      <c r="DR33" s="697"/>
      <c r="DS33" s="697"/>
      <c r="DT33" s="697"/>
      <c r="DU33" s="697"/>
      <c r="DV33" s="698"/>
      <c r="DW33" s="681">
        <v>42.2</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24073</v>
      </c>
      <c r="S34" s="679"/>
      <c r="T34" s="679"/>
      <c r="U34" s="679"/>
      <c r="V34" s="679"/>
      <c r="W34" s="679"/>
      <c r="X34" s="679"/>
      <c r="Y34" s="680"/>
      <c r="Z34" s="715">
        <v>0.5</v>
      </c>
      <c r="AA34" s="715"/>
      <c r="AB34" s="715"/>
      <c r="AC34" s="715"/>
      <c r="AD34" s="716" t="s">
        <v>176</v>
      </c>
      <c r="AE34" s="716"/>
      <c r="AF34" s="716"/>
      <c r="AG34" s="716"/>
      <c r="AH34" s="716"/>
      <c r="AI34" s="716"/>
      <c r="AJ34" s="716"/>
      <c r="AK34" s="716"/>
      <c r="AL34" s="681" t="s">
        <v>176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565673</v>
      </c>
      <c r="CS34" s="679"/>
      <c r="CT34" s="679"/>
      <c r="CU34" s="679"/>
      <c r="CV34" s="679"/>
      <c r="CW34" s="679"/>
      <c r="CX34" s="679"/>
      <c r="CY34" s="680"/>
      <c r="CZ34" s="681">
        <v>12.3</v>
      </c>
      <c r="DA34" s="699"/>
      <c r="DB34" s="699"/>
      <c r="DC34" s="700"/>
      <c r="DD34" s="684">
        <v>384692</v>
      </c>
      <c r="DE34" s="679"/>
      <c r="DF34" s="679"/>
      <c r="DG34" s="679"/>
      <c r="DH34" s="679"/>
      <c r="DI34" s="679"/>
      <c r="DJ34" s="679"/>
      <c r="DK34" s="680"/>
      <c r="DL34" s="684">
        <v>249958</v>
      </c>
      <c r="DM34" s="679"/>
      <c r="DN34" s="679"/>
      <c r="DO34" s="679"/>
      <c r="DP34" s="679"/>
      <c r="DQ34" s="679"/>
      <c r="DR34" s="679"/>
      <c r="DS34" s="679"/>
      <c r="DT34" s="679"/>
      <c r="DU34" s="679"/>
      <c r="DV34" s="680"/>
      <c r="DW34" s="681">
        <v>12.3</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75195</v>
      </c>
      <c r="S35" s="679"/>
      <c r="T35" s="679"/>
      <c r="U35" s="679"/>
      <c r="V35" s="679"/>
      <c r="W35" s="679"/>
      <c r="X35" s="679"/>
      <c r="Y35" s="680"/>
      <c r="Z35" s="715">
        <v>1.5</v>
      </c>
      <c r="AA35" s="715"/>
      <c r="AB35" s="715"/>
      <c r="AC35" s="715"/>
      <c r="AD35" s="716" t="s">
        <v>176</v>
      </c>
      <c r="AE35" s="716"/>
      <c r="AF35" s="716"/>
      <c r="AG35" s="716"/>
      <c r="AH35" s="716"/>
      <c r="AI35" s="716"/>
      <c r="AJ35" s="716"/>
      <c r="AK35" s="716"/>
      <c r="AL35" s="681" t="s">
        <v>176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26146</v>
      </c>
      <c r="CS35" s="697"/>
      <c r="CT35" s="697"/>
      <c r="CU35" s="697"/>
      <c r="CV35" s="697"/>
      <c r="CW35" s="697"/>
      <c r="CX35" s="697"/>
      <c r="CY35" s="698"/>
      <c r="CZ35" s="681">
        <v>0.6</v>
      </c>
      <c r="DA35" s="699"/>
      <c r="DB35" s="699"/>
      <c r="DC35" s="700"/>
      <c r="DD35" s="684">
        <v>15660</v>
      </c>
      <c r="DE35" s="697"/>
      <c r="DF35" s="697"/>
      <c r="DG35" s="697"/>
      <c r="DH35" s="697"/>
      <c r="DI35" s="697"/>
      <c r="DJ35" s="697"/>
      <c r="DK35" s="698"/>
      <c r="DL35" s="684">
        <v>14912</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454928</v>
      </c>
      <c r="S36" s="679"/>
      <c r="T36" s="679"/>
      <c r="U36" s="679"/>
      <c r="V36" s="679"/>
      <c r="W36" s="679"/>
      <c r="X36" s="679"/>
      <c r="Y36" s="680"/>
      <c r="Z36" s="715">
        <v>9.1999999999999993</v>
      </c>
      <c r="AA36" s="715"/>
      <c r="AB36" s="715"/>
      <c r="AC36" s="715"/>
      <c r="AD36" s="716" t="s">
        <v>176</v>
      </c>
      <c r="AE36" s="716"/>
      <c r="AF36" s="716"/>
      <c r="AG36" s="716"/>
      <c r="AH36" s="716"/>
      <c r="AI36" s="716"/>
      <c r="AJ36" s="716"/>
      <c r="AK36" s="716"/>
      <c r="AL36" s="681" t="s">
        <v>176</v>
      </c>
      <c r="AM36" s="682"/>
      <c r="AN36" s="682"/>
      <c r="AO36" s="717"/>
      <c r="AP36" s="235"/>
      <c r="AQ36" s="730" t="s">
        <v>330</v>
      </c>
      <c r="AR36" s="731"/>
      <c r="AS36" s="731"/>
      <c r="AT36" s="731"/>
      <c r="AU36" s="731"/>
      <c r="AV36" s="731"/>
      <c r="AW36" s="731"/>
      <c r="AX36" s="731"/>
      <c r="AY36" s="732"/>
      <c r="AZ36" s="733">
        <v>242843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3037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575402</v>
      </c>
      <c r="CS36" s="679"/>
      <c r="CT36" s="679"/>
      <c r="CU36" s="679"/>
      <c r="CV36" s="679"/>
      <c r="CW36" s="679"/>
      <c r="CX36" s="679"/>
      <c r="CY36" s="680"/>
      <c r="CZ36" s="681">
        <v>12.5</v>
      </c>
      <c r="DA36" s="699"/>
      <c r="DB36" s="699"/>
      <c r="DC36" s="700"/>
      <c r="DD36" s="684">
        <v>521884</v>
      </c>
      <c r="DE36" s="679"/>
      <c r="DF36" s="679"/>
      <c r="DG36" s="679"/>
      <c r="DH36" s="679"/>
      <c r="DI36" s="679"/>
      <c r="DJ36" s="679"/>
      <c r="DK36" s="680"/>
      <c r="DL36" s="684">
        <v>420450</v>
      </c>
      <c r="DM36" s="679"/>
      <c r="DN36" s="679"/>
      <c r="DO36" s="679"/>
      <c r="DP36" s="679"/>
      <c r="DQ36" s="679"/>
      <c r="DR36" s="679"/>
      <c r="DS36" s="679"/>
      <c r="DT36" s="679"/>
      <c r="DU36" s="679"/>
      <c r="DV36" s="680"/>
      <c r="DW36" s="681">
        <v>20.8</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258638</v>
      </c>
      <c r="S37" s="679"/>
      <c r="T37" s="679"/>
      <c r="U37" s="679"/>
      <c r="V37" s="679"/>
      <c r="W37" s="679"/>
      <c r="X37" s="679"/>
      <c r="Y37" s="680"/>
      <c r="Z37" s="715">
        <v>5.2</v>
      </c>
      <c r="AA37" s="715"/>
      <c r="AB37" s="715"/>
      <c r="AC37" s="715"/>
      <c r="AD37" s="716" t="s">
        <v>176</v>
      </c>
      <c r="AE37" s="716"/>
      <c r="AF37" s="716"/>
      <c r="AG37" s="716"/>
      <c r="AH37" s="716"/>
      <c r="AI37" s="716"/>
      <c r="AJ37" s="716"/>
      <c r="AK37" s="716"/>
      <c r="AL37" s="681" t="s">
        <v>176</v>
      </c>
      <c r="AM37" s="682"/>
      <c r="AN37" s="682"/>
      <c r="AO37" s="717"/>
      <c r="AQ37" s="718" t="s">
        <v>334</v>
      </c>
      <c r="AR37" s="719"/>
      <c r="AS37" s="719"/>
      <c r="AT37" s="719"/>
      <c r="AU37" s="719"/>
      <c r="AV37" s="719"/>
      <c r="AW37" s="719"/>
      <c r="AX37" s="719"/>
      <c r="AY37" s="720"/>
      <c r="AZ37" s="678">
        <v>36109</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-6982</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301790</v>
      </c>
      <c r="CS37" s="697"/>
      <c r="CT37" s="697"/>
      <c r="CU37" s="697"/>
      <c r="CV37" s="697"/>
      <c r="CW37" s="697"/>
      <c r="CX37" s="697"/>
      <c r="CY37" s="698"/>
      <c r="CZ37" s="681">
        <v>6.6</v>
      </c>
      <c r="DA37" s="699"/>
      <c r="DB37" s="699"/>
      <c r="DC37" s="700"/>
      <c r="DD37" s="684">
        <v>297806</v>
      </c>
      <c r="DE37" s="697"/>
      <c r="DF37" s="697"/>
      <c r="DG37" s="697"/>
      <c r="DH37" s="697"/>
      <c r="DI37" s="697"/>
      <c r="DJ37" s="697"/>
      <c r="DK37" s="698"/>
      <c r="DL37" s="684">
        <v>257471</v>
      </c>
      <c r="DM37" s="697"/>
      <c r="DN37" s="697"/>
      <c r="DO37" s="697"/>
      <c r="DP37" s="697"/>
      <c r="DQ37" s="697"/>
      <c r="DR37" s="697"/>
      <c r="DS37" s="697"/>
      <c r="DT37" s="697"/>
      <c r="DU37" s="697"/>
      <c r="DV37" s="698"/>
      <c r="DW37" s="681">
        <v>12.7</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42903</v>
      </c>
      <c r="S38" s="679"/>
      <c r="T38" s="679"/>
      <c r="U38" s="679"/>
      <c r="V38" s="679"/>
      <c r="W38" s="679"/>
      <c r="X38" s="679"/>
      <c r="Y38" s="680"/>
      <c r="Z38" s="715">
        <v>0.9</v>
      </c>
      <c r="AA38" s="715"/>
      <c r="AB38" s="715"/>
      <c r="AC38" s="715"/>
      <c r="AD38" s="716">
        <v>5</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t="s">
        <v>176</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829</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242843</v>
      </c>
      <c r="CS38" s="679"/>
      <c r="CT38" s="679"/>
      <c r="CU38" s="679"/>
      <c r="CV38" s="679"/>
      <c r="CW38" s="679"/>
      <c r="CX38" s="679"/>
      <c r="CY38" s="680"/>
      <c r="CZ38" s="681">
        <v>5.3</v>
      </c>
      <c r="DA38" s="699"/>
      <c r="DB38" s="699"/>
      <c r="DC38" s="700"/>
      <c r="DD38" s="684">
        <v>185041</v>
      </c>
      <c r="DE38" s="679"/>
      <c r="DF38" s="679"/>
      <c r="DG38" s="679"/>
      <c r="DH38" s="679"/>
      <c r="DI38" s="679"/>
      <c r="DJ38" s="679"/>
      <c r="DK38" s="680"/>
      <c r="DL38" s="684">
        <v>170446</v>
      </c>
      <c r="DM38" s="679"/>
      <c r="DN38" s="679"/>
      <c r="DO38" s="679"/>
      <c r="DP38" s="679"/>
      <c r="DQ38" s="679"/>
      <c r="DR38" s="679"/>
      <c r="DS38" s="679"/>
      <c r="DT38" s="679"/>
      <c r="DU38" s="679"/>
      <c r="DV38" s="680"/>
      <c r="DW38" s="681">
        <v>8.4</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1050129</v>
      </c>
      <c r="S39" s="679"/>
      <c r="T39" s="679"/>
      <c r="U39" s="679"/>
      <c r="V39" s="679"/>
      <c r="W39" s="679"/>
      <c r="X39" s="679"/>
      <c r="Y39" s="680"/>
      <c r="Z39" s="715">
        <v>21.2</v>
      </c>
      <c r="AA39" s="715"/>
      <c r="AB39" s="715"/>
      <c r="AC39" s="715"/>
      <c r="AD39" s="716" t="s">
        <v>176</v>
      </c>
      <c r="AE39" s="716"/>
      <c r="AF39" s="716"/>
      <c r="AG39" s="716"/>
      <c r="AH39" s="716"/>
      <c r="AI39" s="716"/>
      <c r="AJ39" s="716"/>
      <c r="AK39" s="716"/>
      <c r="AL39" s="681" t="s">
        <v>176</v>
      </c>
      <c r="AM39" s="682"/>
      <c r="AN39" s="682"/>
      <c r="AO39" s="717"/>
      <c r="AQ39" s="718" t="s">
        <v>342</v>
      </c>
      <c r="AR39" s="719"/>
      <c r="AS39" s="719"/>
      <c r="AT39" s="719"/>
      <c r="AU39" s="719"/>
      <c r="AV39" s="719"/>
      <c r="AW39" s="719"/>
      <c r="AX39" s="719"/>
      <c r="AY39" s="720"/>
      <c r="AZ39" s="678" t="s">
        <v>176</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1273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160824</v>
      </c>
      <c r="CS39" s="697"/>
      <c r="CT39" s="697"/>
      <c r="CU39" s="697"/>
      <c r="CV39" s="697"/>
      <c r="CW39" s="697"/>
      <c r="CX39" s="697"/>
      <c r="CY39" s="698"/>
      <c r="CZ39" s="681">
        <v>3.5</v>
      </c>
      <c r="DA39" s="699"/>
      <c r="DB39" s="699"/>
      <c r="DC39" s="700"/>
      <c r="DD39" s="684">
        <v>152604</v>
      </c>
      <c r="DE39" s="697"/>
      <c r="DF39" s="697"/>
      <c r="DG39" s="697"/>
      <c r="DH39" s="697"/>
      <c r="DI39" s="697"/>
      <c r="DJ39" s="697"/>
      <c r="DK39" s="698"/>
      <c r="DL39" s="684" t="s">
        <v>176</v>
      </c>
      <c r="DM39" s="697"/>
      <c r="DN39" s="697"/>
      <c r="DO39" s="697"/>
      <c r="DP39" s="697"/>
      <c r="DQ39" s="697"/>
      <c r="DR39" s="697"/>
      <c r="DS39" s="697"/>
      <c r="DT39" s="697"/>
      <c r="DU39" s="697"/>
      <c r="DV39" s="698"/>
      <c r="DW39" s="681" t="s">
        <v>176</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176</v>
      </c>
      <c r="S40" s="679"/>
      <c r="T40" s="679"/>
      <c r="U40" s="679"/>
      <c r="V40" s="679"/>
      <c r="W40" s="679"/>
      <c r="X40" s="679"/>
      <c r="Y40" s="680"/>
      <c r="Z40" s="715" t="s">
        <v>176</v>
      </c>
      <c r="AA40" s="715"/>
      <c r="AB40" s="715"/>
      <c r="AC40" s="715"/>
      <c r="AD40" s="716" t="s">
        <v>176</v>
      </c>
      <c r="AE40" s="716"/>
      <c r="AF40" s="716"/>
      <c r="AG40" s="716"/>
      <c r="AH40" s="716"/>
      <c r="AI40" s="716"/>
      <c r="AJ40" s="716"/>
      <c r="AK40" s="716"/>
      <c r="AL40" s="681" t="s">
        <v>176</v>
      </c>
      <c r="AM40" s="682"/>
      <c r="AN40" s="682"/>
      <c r="AO40" s="717"/>
      <c r="AQ40" s="718" t="s">
        <v>346</v>
      </c>
      <c r="AR40" s="719"/>
      <c r="AS40" s="719"/>
      <c r="AT40" s="719"/>
      <c r="AU40" s="719"/>
      <c r="AV40" s="719"/>
      <c r="AW40" s="719"/>
      <c r="AX40" s="719"/>
      <c r="AY40" s="720"/>
      <c r="AZ40" s="678" t="s">
        <v>176</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81</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1140</v>
      </c>
      <c r="CS40" s="679"/>
      <c r="CT40" s="679"/>
      <c r="CU40" s="679"/>
      <c r="CV40" s="679"/>
      <c r="CW40" s="679"/>
      <c r="CX40" s="679"/>
      <c r="CY40" s="680"/>
      <c r="CZ40" s="681">
        <v>0</v>
      </c>
      <c r="DA40" s="699"/>
      <c r="DB40" s="699"/>
      <c r="DC40" s="700"/>
      <c r="DD40" s="684">
        <v>208</v>
      </c>
      <c r="DE40" s="679"/>
      <c r="DF40" s="679"/>
      <c r="DG40" s="679"/>
      <c r="DH40" s="679"/>
      <c r="DI40" s="679"/>
      <c r="DJ40" s="679"/>
      <c r="DK40" s="680"/>
      <c r="DL40" s="684" t="s">
        <v>176</v>
      </c>
      <c r="DM40" s="679"/>
      <c r="DN40" s="679"/>
      <c r="DO40" s="679"/>
      <c r="DP40" s="679"/>
      <c r="DQ40" s="679"/>
      <c r="DR40" s="679"/>
      <c r="DS40" s="679"/>
      <c r="DT40" s="679"/>
      <c r="DU40" s="679"/>
      <c r="DV40" s="680"/>
      <c r="DW40" s="681" t="s">
        <v>176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66129</v>
      </c>
      <c r="S41" s="679"/>
      <c r="T41" s="679"/>
      <c r="U41" s="679"/>
      <c r="V41" s="679"/>
      <c r="W41" s="679"/>
      <c r="X41" s="679"/>
      <c r="Y41" s="680"/>
      <c r="Z41" s="715">
        <v>1.3</v>
      </c>
      <c r="AA41" s="715"/>
      <c r="AB41" s="715"/>
      <c r="AC41" s="715"/>
      <c r="AD41" s="716" t="s">
        <v>176</v>
      </c>
      <c r="AE41" s="716"/>
      <c r="AF41" s="716"/>
      <c r="AG41" s="716"/>
      <c r="AH41" s="716"/>
      <c r="AI41" s="716"/>
      <c r="AJ41" s="716"/>
      <c r="AK41" s="716"/>
      <c r="AL41" s="681" t="s">
        <v>176</v>
      </c>
      <c r="AM41" s="682"/>
      <c r="AN41" s="682"/>
      <c r="AO41" s="717"/>
      <c r="AQ41" s="718" t="s">
        <v>351</v>
      </c>
      <c r="AR41" s="719"/>
      <c r="AS41" s="719"/>
      <c r="AT41" s="719"/>
      <c r="AU41" s="719"/>
      <c r="AV41" s="719"/>
      <c r="AW41" s="719"/>
      <c r="AX41" s="719"/>
      <c r="AY41" s="720"/>
      <c r="AZ41" s="678">
        <v>74400</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176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4958550</v>
      </c>
      <c r="S42" s="701"/>
      <c r="T42" s="701"/>
      <c r="U42" s="701"/>
      <c r="V42" s="701"/>
      <c r="W42" s="701"/>
      <c r="X42" s="701"/>
      <c r="Y42" s="703"/>
      <c r="Z42" s="704">
        <v>100</v>
      </c>
      <c r="AA42" s="704"/>
      <c r="AB42" s="704"/>
      <c r="AC42" s="704"/>
      <c r="AD42" s="705">
        <v>1960007</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132334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404</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1721976</v>
      </c>
      <c r="CS42" s="679"/>
      <c r="CT42" s="679"/>
      <c r="CU42" s="679"/>
      <c r="CV42" s="679"/>
      <c r="CW42" s="679"/>
      <c r="CX42" s="679"/>
      <c r="CY42" s="680"/>
      <c r="CZ42" s="681">
        <v>37.5</v>
      </c>
      <c r="DA42" s="682"/>
      <c r="DB42" s="682"/>
      <c r="DC42" s="683"/>
      <c r="DD42" s="684">
        <v>250225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19401</v>
      </c>
      <c r="CS43" s="697"/>
      <c r="CT43" s="697"/>
      <c r="CU43" s="697"/>
      <c r="CV43" s="697"/>
      <c r="CW43" s="697"/>
      <c r="CX43" s="697"/>
      <c r="CY43" s="698"/>
      <c r="CZ43" s="681">
        <v>0.4</v>
      </c>
      <c r="DA43" s="699"/>
      <c r="DB43" s="699"/>
      <c r="DC43" s="700"/>
      <c r="DD43" s="684">
        <v>5940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1696201</v>
      </c>
      <c r="CS44" s="679"/>
      <c r="CT44" s="679"/>
      <c r="CU44" s="679"/>
      <c r="CV44" s="679"/>
      <c r="CW44" s="679"/>
      <c r="CX44" s="679"/>
      <c r="CY44" s="680"/>
      <c r="CZ44" s="681">
        <v>36.9</v>
      </c>
      <c r="DA44" s="682"/>
      <c r="DB44" s="682"/>
      <c r="DC44" s="683"/>
      <c r="DD44" s="684">
        <v>245808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670721</v>
      </c>
      <c r="CS45" s="697"/>
      <c r="CT45" s="697"/>
      <c r="CU45" s="697"/>
      <c r="CV45" s="697"/>
      <c r="CW45" s="697"/>
      <c r="CX45" s="697"/>
      <c r="CY45" s="698"/>
      <c r="CZ45" s="681">
        <v>14.6</v>
      </c>
      <c r="DA45" s="699"/>
      <c r="DB45" s="699"/>
      <c r="DC45" s="700"/>
      <c r="DD45" s="684">
        <v>138224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1011715</v>
      </c>
      <c r="CS46" s="679"/>
      <c r="CT46" s="679"/>
      <c r="CU46" s="679"/>
      <c r="CV46" s="679"/>
      <c r="CW46" s="679"/>
      <c r="CX46" s="679"/>
      <c r="CY46" s="680"/>
      <c r="CZ46" s="681">
        <v>22</v>
      </c>
      <c r="DA46" s="682"/>
      <c r="DB46" s="682"/>
      <c r="DC46" s="683"/>
      <c r="DD46" s="684">
        <v>104854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25775</v>
      </c>
      <c r="CS47" s="697"/>
      <c r="CT47" s="697"/>
      <c r="CU47" s="697"/>
      <c r="CV47" s="697"/>
      <c r="CW47" s="697"/>
      <c r="CX47" s="697"/>
      <c r="CY47" s="698"/>
      <c r="CZ47" s="681">
        <v>0.6</v>
      </c>
      <c r="DA47" s="699"/>
      <c r="DB47" s="699"/>
      <c r="DC47" s="700"/>
      <c r="DD47" s="684">
        <v>4417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176</v>
      </c>
      <c r="CS48" s="679"/>
      <c r="CT48" s="679"/>
      <c r="CU48" s="679"/>
      <c r="CV48" s="679"/>
      <c r="CW48" s="679"/>
      <c r="CX48" s="679"/>
      <c r="CY48" s="680"/>
      <c r="CZ48" s="681" t="s">
        <v>176</v>
      </c>
      <c r="DA48" s="682"/>
      <c r="DB48" s="682"/>
      <c r="DC48" s="683"/>
      <c r="DD48" s="684" t="s">
        <v>176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4592971</v>
      </c>
      <c r="CS49" s="663"/>
      <c r="CT49" s="663"/>
      <c r="CU49" s="663"/>
      <c r="CV49" s="663"/>
      <c r="CW49" s="663"/>
      <c r="CX49" s="663"/>
      <c r="CY49" s="664"/>
      <c r="CZ49" s="665">
        <v>100</v>
      </c>
      <c r="DA49" s="666"/>
      <c r="DB49" s="666"/>
      <c r="DC49" s="667"/>
      <c r="DD49" s="668">
        <v>2461664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SMjyGU2m1o4yRXn0blmSRXdWseRdPiz8lz9P/a/4NcKg6rL7LyZidDp5sTMeXR9subMGvR2pbQsHEAm5LTtbg==" saltValue="fcr8oJb66J2AEEw9I5JN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369</v>
      </c>
      <c r="DK2" s="1207"/>
      <c r="DL2" s="1207"/>
      <c r="DM2" s="1207"/>
      <c r="DN2" s="1207"/>
      <c r="DO2" s="1208"/>
      <c r="DP2" s="250"/>
      <c r="DQ2" s="1206" t="s">
        <v>370</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20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7"/>
      <c r="BA5" s="257"/>
      <c r="BB5" s="257"/>
      <c r="BC5" s="257"/>
      <c r="BD5" s="257"/>
      <c r="BE5" s="258"/>
      <c r="BF5" s="258"/>
      <c r="BG5" s="258"/>
      <c r="BH5" s="258"/>
      <c r="BI5" s="258"/>
      <c r="BJ5" s="258"/>
      <c r="BK5" s="258"/>
      <c r="BL5" s="258"/>
      <c r="BM5" s="258"/>
      <c r="BN5" s="258"/>
      <c r="BO5" s="258"/>
      <c r="BP5" s="258"/>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94" t="s">
        <v>387</v>
      </c>
      <c r="DH5" s="1195"/>
      <c r="DI5" s="1195"/>
      <c r="DJ5" s="1195"/>
      <c r="DK5" s="1196"/>
      <c r="DL5" s="1194" t="s">
        <v>388</v>
      </c>
      <c r="DM5" s="1195"/>
      <c r="DN5" s="1195"/>
      <c r="DO5" s="1195"/>
      <c r="DP5" s="1196"/>
      <c r="DQ5" s="1097" t="s">
        <v>389</v>
      </c>
      <c r="DR5" s="1098"/>
      <c r="DS5" s="1098"/>
      <c r="DT5" s="1098"/>
      <c r="DU5" s="1099"/>
      <c r="DV5" s="1097" t="s">
        <v>380</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390</v>
      </c>
      <c r="C7" s="1147"/>
      <c r="D7" s="1147"/>
      <c r="E7" s="1147"/>
      <c r="F7" s="1147"/>
      <c r="G7" s="1147"/>
      <c r="H7" s="1147"/>
      <c r="I7" s="1147"/>
      <c r="J7" s="1147"/>
      <c r="K7" s="1147"/>
      <c r="L7" s="1147"/>
      <c r="M7" s="1147"/>
      <c r="N7" s="1147"/>
      <c r="O7" s="1147"/>
      <c r="P7" s="1148"/>
      <c r="Q7" s="1200">
        <f>ROUND(4947931/1000,0)</f>
        <v>4948</v>
      </c>
      <c r="R7" s="1201"/>
      <c r="S7" s="1201"/>
      <c r="T7" s="1201"/>
      <c r="U7" s="1201"/>
      <c r="V7" s="1201">
        <f>ROUND(4591289/1000,0)</f>
        <v>4591</v>
      </c>
      <c r="W7" s="1201"/>
      <c r="X7" s="1201"/>
      <c r="Y7" s="1201"/>
      <c r="Z7" s="1201"/>
      <c r="AA7" s="1201">
        <f>Q7-V7</f>
        <v>357</v>
      </c>
      <c r="AB7" s="1201"/>
      <c r="AC7" s="1201"/>
      <c r="AD7" s="1201"/>
      <c r="AE7" s="1202"/>
      <c r="AF7" s="1203">
        <v>27</v>
      </c>
      <c r="AG7" s="1204"/>
      <c r="AH7" s="1204"/>
      <c r="AI7" s="1204"/>
      <c r="AJ7" s="1205"/>
      <c r="AK7" s="1187">
        <v>459</v>
      </c>
      <c r="AL7" s="1188"/>
      <c r="AM7" s="1188"/>
      <c r="AN7" s="1188"/>
      <c r="AO7" s="1188"/>
      <c r="AP7" s="1188">
        <v>3830</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5"/>
    </row>
    <row r="8" spans="1:131" s="256" customFormat="1" ht="26.25" customHeight="1" x14ac:dyDescent="0.15">
      <c r="A8" s="262">
        <v>2</v>
      </c>
      <c r="B8" s="1133" t="s">
        <v>391</v>
      </c>
      <c r="C8" s="1134"/>
      <c r="D8" s="1134"/>
      <c r="E8" s="1134"/>
      <c r="F8" s="1134"/>
      <c r="G8" s="1134"/>
      <c r="H8" s="1134"/>
      <c r="I8" s="1134"/>
      <c r="J8" s="1134"/>
      <c r="K8" s="1134"/>
      <c r="L8" s="1134"/>
      <c r="M8" s="1134"/>
      <c r="N8" s="1134"/>
      <c r="O8" s="1134"/>
      <c r="P8" s="1135"/>
      <c r="Q8" s="1139">
        <f>ROUND(10619/1000,0)</f>
        <v>11</v>
      </c>
      <c r="R8" s="1140"/>
      <c r="S8" s="1140"/>
      <c r="T8" s="1140"/>
      <c r="U8" s="1140"/>
      <c r="V8" s="1140">
        <f>ROUND(1682/1000,0)</f>
        <v>2</v>
      </c>
      <c r="W8" s="1140"/>
      <c r="X8" s="1140"/>
      <c r="Y8" s="1140"/>
      <c r="Z8" s="1140"/>
      <c r="AA8" s="1140">
        <f>Q8-V8</f>
        <v>9</v>
      </c>
      <c r="AB8" s="1140"/>
      <c r="AC8" s="1140"/>
      <c r="AD8" s="1140"/>
      <c r="AE8" s="1141"/>
      <c r="AF8" s="1115">
        <v>9</v>
      </c>
      <c r="AG8" s="1116"/>
      <c r="AH8" s="1116"/>
      <c r="AI8" s="1116"/>
      <c r="AJ8" s="1117"/>
      <c r="AK8" s="1182">
        <v>0</v>
      </c>
      <c r="AL8" s="1183"/>
      <c r="AM8" s="1183"/>
      <c r="AN8" s="1183"/>
      <c r="AO8" s="1183"/>
      <c r="AP8" s="1183">
        <f>ROUND(1789/1000,0)</f>
        <v>2</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392</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4">
        <f>Q7+Q8</f>
        <v>4959</v>
      </c>
      <c r="R23" s="1165"/>
      <c r="S23" s="1165"/>
      <c r="T23" s="1165"/>
      <c r="U23" s="1165"/>
      <c r="V23" s="1165">
        <f>V7+V8</f>
        <v>4593</v>
      </c>
      <c r="W23" s="1165"/>
      <c r="X23" s="1165"/>
      <c r="Y23" s="1165"/>
      <c r="Z23" s="1165"/>
      <c r="AA23" s="1165">
        <f>AA7+AA8</f>
        <v>366</v>
      </c>
      <c r="AB23" s="1165"/>
      <c r="AC23" s="1165"/>
      <c r="AD23" s="1165"/>
      <c r="AE23" s="1166"/>
      <c r="AF23" s="1167">
        <v>36</v>
      </c>
      <c r="AG23" s="1165"/>
      <c r="AH23" s="1165"/>
      <c r="AI23" s="1165"/>
      <c r="AJ23" s="1168"/>
      <c r="AK23" s="1169"/>
      <c r="AL23" s="1170"/>
      <c r="AM23" s="1170"/>
      <c r="AN23" s="1170"/>
      <c r="AO23" s="1170"/>
      <c r="AP23" s="1165">
        <f>AP7+AP8</f>
        <v>3832</v>
      </c>
      <c r="AQ23" s="1165"/>
      <c r="AR23" s="1165"/>
      <c r="AS23" s="1165"/>
      <c r="AT23" s="1165"/>
      <c r="AU23" s="1171"/>
      <c r="AV23" s="1171"/>
      <c r="AW23" s="1171"/>
      <c r="AX23" s="1171"/>
      <c r="AY23" s="1172"/>
      <c r="AZ23" s="1161" t="s">
        <v>395</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396</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397</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373</v>
      </c>
      <c r="B26" s="1092"/>
      <c r="C26" s="1092"/>
      <c r="D26" s="1092"/>
      <c r="E26" s="1092"/>
      <c r="F26" s="1092"/>
      <c r="G26" s="1092"/>
      <c r="H26" s="1092"/>
      <c r="I26" s="1092"/>
      <c r="J26" s="1092"/>
      <c r="K26" s="1092"/>
      <c r="L26" s="1092"/>
      <c r="M26" s="1092"/>
      <c r="N26" s="1092"/>
      <c r="O26" s="1092"/>
      <c r="P26" s="1093"/>
      <c r="Q26" s="1097" t="s">
        <v>398</v>
      </c>
      <c r="R26" s="1098"/>
      <c r="S26" s="1098"/>
      <c r="T26" s="1098"/>
      <c r="U26" s="1099"/>
      <c r="V26" s="1097" t="s">
        <v>399</v>
      </c>
      <c r="W26" s="1098"/>
      <c r="X26" s="1098"/>
      <c r="Y26" s="1098"/>
      <c r="Z26" s="1099"/>
      <c r="AA26" s="1097" t="s">
        <v>400</v>
      </c>
      <c r="AB26" s="1098"/>
      <c r="AC26" s="1098"/>
      <c r="AD26" s="1098"/>
      <c r="AE26" s="1098"/>
      <c r="AF26" s="1155" t="s">
        <v>401</v>
      </c>
      <c r="AG26" s="1104"/>
      <c r="AH26" s="1104"/>
      <c r="AI26" s="1104"/>
      <c r="AJ26" s="1156"/>
      <c r="AK26" s="1098" t="s">
        <v>402</v>
      </c>
      <c r="AL26" s="1098"/>
      <c r="AM26" s="1098"/>
      <c r="AN26" s="1098"/>
      <c r="AO26" s="1099"/>
      <c r="AP26" s="1097" t="s">
        <v>403</v>
      </c>
      <c r="AQ26" s="1098"/>
      <c r="AR26" s="1098"/>
      <c r="AS26" s="1098"/>
      <c r="AT26" s="1099"/>
      <c r="AU26" s="1097" t="s">
        <v>404</v>
      </c>
      <c r="AV26" s="1098"/>
      <c r="AW26" s="1098"/>
      <c r="AX26" s="1098"/>
      <c r="AY26" s="1099"/>
      <c r="AZ26" s="1097" t="s">
        <v>405</v>
      </c>
      <c r="BA26" s="1098"/>
      <c r="BB26" s="1098"/>
      <c r="BC26" s="1098"/>
      <c r="BD26" s="1099"/>
      <c r="BE26" s="1097" t="s">
        <v>380</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406</v>
      </c>
      <c r="C28" s="1147"/>
      <c r="D28" s="1147"/>
      <c r="E28" s="1147"/>
      <c r="F28" s="1147"/>
      <c r="G28" s="1147"/>
      <c r="H28" s="1147"/>
      <c r="I28" s="1147"/>
      <c r="J28" s="1147"/>
      <c r="K28" s="1147"/>
      <c r="L28" s="1147"/>
      <c r="M28" s="1147"/>
      <c r="N28" s="1147"/>
      <c r="O28" s="1147"/>
      <c r="P28" s="1148"/>
      <c r="Q28" s="1149">
        <f>ROUND(710745/1000,0)</f>
        <v>711</v>
      </c>
      <c r="R28" s="1150"/>
      <c r="S28" s="1150"/>
      <c r="T28" s="1150"/>
      <c r="U28" s="1150"/>
      <c r="V28" s="1150">
        <f>ROUND(707708/1000,0)</f>
        <v>708</v>
      </c>
      <c r="W28" s="1150"/>
      <c r="X28" s="1150"/>
      <c r="Y28" s="1150"/>
      <c r="Z28" s="1150"/>
      <c r="AA28" s="1150">
        <f>Q28-V28</f>
        <v>3</v>
      </c>
      <c r="AB28" s="1150"/>
      <c r="AC28" s="1150"/>
      <c r="AD28" s="1150"/>
      <c r="AE28" s="1151"/>
      <c r="AF28" s="1152">
        <f>AA28</f>
        <v>3</v>
      </c>
      <c r="AG28" s="1150"/>
      <c r="AH28" s="1150"/>
      <c r="AI28" s="1150"/>
      <c r="AJ28" s="1153"/>
      <c r="AK28" s="1154">
        <f>ROUND(74400/1000,0)</f>
        <v>74</v>
      </c>
      <c r="AL28" s="1142"/>
      <c r="AM28" s="1142"/>
      <c r="AN28" s="1142"/>
      <c r="AO28" s="1142"/>
      <c r="AP28" s="1142" t="s">
        <v>573</v>
      </c>
      <c r="AQ28" s="1142"/>
      <c r="AR28" s="1142"/>
      <c r="AS28" s="1142"/>
      <c r="AT28" s="1142"/>
      <c r="AU28" s="1142" t="s">
        <v>573</v>
      </c>
      <c r="AV28" s="1142"/>
      <c r="AW28" s="1142"/>
      <c r="AX28" s="1142"/>
      <c r="AY28" s="1142"/>
      <c r="AZ28" s="1143" t="s">
        <v>573</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407</v>
      </c>
      <c r="C29" s="1134"/>
      <c r="D29" s="1134"/>
      <c r="E29" s="1134"/>
      <c r="F29" s="1134"/>
      <c r="G29" s="1134"/>
      <c r="H29" s="1134"/>
      <c r="I29" s="1134"/>
      <c r="J29" s="1134"/>
      <c r="K29" s="1134"/>
      <c r="L29" s="1134"/>
      <c r="M29" s="1134"/>
      <c r="N29" s="1134"/>
      <c r="O29" s="1134"/>
      <c r="P29" s="1135"/>
      <c r="Q29" s="1139">
        <f>ROUND(727725/1000,0)</f>
        <v>728</v>
      </c>
      <c r="R29" s="1140"/>
      <c r="S29" s="1140"/>
      <c r="T29" s="1140"/>
      <c r="U29" s="1140"/>
      <c r="V29" s="1140">
        <f>ROUND(706709/1000,0)</f>
        <v>707</v>
      </c>
      <c r="W29" s="1140"/>
      <c r="X29" s="1140"/>
      <c r="Y29" s="1140"/>
      <c r="Z29" s="1140"/>
      <c r="AA29" s="1140">
        <f>Q29-V29</f>
        <v>21</v>
      </c>
      <c r="AB29" s="1140"/>
      <c r="AC29" s="1140"/>
      <c r="AD29" s="1140"/>
      <c r="AE29" s="1141"/>
      <c r="AF29" s="1115">
        <f>AA29</f>
        <v>21</v>
      </c>
      <c r="AG29" s="1116"/>
      <c r="AH29" s="1116"/>
      <c r="AI29" s="1116"/>
      <c r="AJ29" s="1117"/>
      <c r="AK29" s="1073">
        <f>ROUND(98195/1000,0)</f>
        <v>98</v>
      </c>
      <c r="AL29" s="1064"/>
      <c r="AM29" s="1064"/>
      <c r="AN29" s="1064"/>
      <c r="AO29" s="1064"/>
      <c r="AP29" s="1064" t="s">
        <v>573</v>
      </c>
      <c r="AQ29" s="1064"/>
      <c r="AR29" s="1064"/>
      <c r="AS29" s="1064"/>
      <c r="AT29" s="1064"/>
      <c r="AU29" s="1064" t="s">
        <v>573</v>
      </c>
      <c r="AV29" s="1064"/>
      <c r="AW29" s="1064"/>
      <c r="AX29" s="1064"/>
      <c r="AY29" s="1064"/>
      <c r="AZ29" s="1138" t="s">
        <v>573</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408</v>
      </c>
      <c r="C30" s="1134"/>
      <c r="D30" s="1134"/>
      <c r="E30" s="1134"/>
      <c r="F30" s="1134"/>
      <c r="G30" s="1134"/>
      <c r="H30" s="1134"/>
      <c r="I30" s="1134"/>
      <c r="J30" s="1134"/>
      <c r="K30" s="1134"/>
      <c r="L30" s="1134"/>
      <c r="M30" s="1134"/>
      <c r="N30" s="1134"/>
      <c r="O30" s="1134"/>
      <c r="P30" s="1135"/>
      <c r="Q30" s="1139">
        <f>ROUND(91668/1000,0)-1</f>
        <v>91</v>
      </c>
      <c r="R30" s="1140"/>
      <c r="S30" s="1140"/>
      <c r="T30" s="1140"/>
      <c r="U30" s="1140"/>
      <c r="V30" s="1140">
        <f>ROUND(89371/1000,0)</f>
        <v>89</v>
      </c>
      <c r="W30" s="1140"/>
      <c r="X30" s="1140"/>
      <c r="Y30" s="1140"/>
      <c r="Z30" s="1140"/>
      <c r="AA30" s="1140">
        <f>Q30-V30</f>
        <v>2</v>
      </c>
      <c r="AB30" s="1140"/>
      <c r="AC30" s="1140"/>
      <c r="AD30" s="1140"/>
      <c r="AE30" s="1141"/>
      <c r="AF30" s="1115">
        <f>AA30</f>
        <v>2</v>
      </c>
      <c r="AG30" s="1116"/>
      <c r="AH30" s="1116"/>
      <c r="AI30" s="1116"/>
      <c r="AJ30" s="1117"/>
      <c r="AK30" s="1073">
        <f>ROUND(31243/1000,0)</f>
        <v>31</v>
      </c>
      <c r="AL30" s="1064"/>
      <c r="AM30" s="1064"/>
      <c r="AN30" s="1064"/>
      <c r="AO30" s="1064"/>
      <c r="AP30" s="1064" t="s">
        <v>573</v>
      </c>
      <c r="AQ30" s="1064"/>
      <c r="AR30" s="1064"/>
      <c r="AS30" s="1064"/>
      <c r="AT30" s="1064"/>
      <c r="AU30" s="1064" t="s">
        <v>573</v>
      </c>
      <c r="AV30" s="1064"/>
      <c r="AW30" s="1064"/>
      <c r="AX30" s="1064"/>
      <c r="AY30" s="1064"/>
      <c r="AZ30" s="1138" t="s">
        <v>573</v>
      </c>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409</v>
      </c>
      <c r="C31" s="1134"/>
      <c r="D31" s="1134"/>
      <c r="E31" s="1134"/>
      <c r="F31" s="1134"/>
      <c r="G31" s="1134"/>
      <c r="H31" s="1134"/>
      <c r="I31" s="1134"/>
      <c r="J31" s="1134"/>
      <c r="K31" s="1134"/>
      <c r="L31" s="1134"/>
      <c r="M31" s="1134"/>
      <c r="N31" s="1134"/>
      <c r="O31" s="1134"/>
      <c r="P31" s="1135"/>
      <c r="Q31" s="1139">
        <f>ROUND(223337/1000,0)</f>
        <v>223</v>
      </c>
      <c r="R31" s="1140"/>
      <c r="S31" s="1140"/>
      <c r="T31" s="1140"/>
      <c r="U31" s="1140"/>
      <c r="V31" s="1140">
        <f>ROUND(219397/1000,0)</f>
        <v>219</v>
      </c>
      <c r="W31" s="1140"/>
      <c r="X31" s="1140"/>
      <c r="Y31" s="1140"/>
      <c r="Z31" s="1140"/>
      <c r="AA31" s="1140">
        <f>Q31-V31</f>
        <v>4</v>
      </c>
      <c r="AB31" s="1140"/>
      <c r="AC31" s="1140"/>
      <c r="AD31" s="1140"/>
      <c r="AE31" s="1141"/>
      <c r="AF31" s="1115">
        <f>AA31</f>
        <v>4</v>
      </c>
      <c r="AG31" s="1116"/>
      <c r="AH31" s="1116"/>
      <c r="AI31" s="1116"/>
      <c r="AJ31" s="1117"/>
      <c r="AK31" s="1073">
        <f>ROUND(36109/1000,0)</f>
        <v>36</v>
      </c>
      <c r="AL31" s="1064"/>
      <c r="AM31" s="1064"/>
      <c r="AN31" s="1064"/>
      <c r="AO31" s="1064"/>
      <c r="AP31" s="1064">
        <f>ROUND(1019155/1000,0)</f>
        <v>1019</v>
      </c>
      <c r="AQ31" s="1064"/>
      <c r="AR31" s="1064"/>
      <c r="AS31" s="1064"/>
      <c r="AT31" s="1064"/>
      <c r="AU31" s="1064">
        <f>ROUNDDOWN(AP31/2,0)+1</f>
        <v>510</v>
      </c>
      <c r="AV31" s="1064"/>
      <c r="AW31" s="1064"/>
      <c r="AX31" s="1064"/>
      <c r="AY31" s="1064"/>
      <c r="AZ31" s="1138" t="s">
        <v>573</v>
      </c>
      <c r="BA31" s="1138"/>
      <c r="BB31" s="1138"/>
      <c r="BC31" s="1138"/>
      <c r="BD31" s="1138"/>
      <c r="BE31" s="1128" t="s">
        <v>410</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c r="C32" s="1134"/>
      <c r="D32" s="1134"/>
      <c r="E32" s="1134"/>
      <c r="F32" s="1134"/>
      <c r="G32" s="1134"/>
      <c r="H32" s="1134"/>
      <c r="I32" s="1134"/>
      <c r="J32" s="1134"/>
      <c r="K32" s="1134"/>
      <c r="L32" s="1134"/>
      <c r="M32" s="1134"/>
      <c r="N32" s="1134"/>
      <c r="O32" s="1134"/>
      <c r="P32" s="1135"/>
      <c r="Q32" s="1139"/>
      <c r="R32" s="1140"/>
      <c r="S32" s="1140"/>
      <c r="T32" s="1140"/>
      <c r="U32" s="1140"/>
      <c r="V32" s="1140"/>
      <c r="W32" s="1140"/>
      <c r="X32" s="1140"/>
      <c r="Y32" s="1140"/>
      <c r="Z32" s="1140"/>
      <c r="AA32" s="1140"/>
      <c r="AB32" s="1140"/>
      <c r="AC32" s="1140"/>
      <c r="AD32" s="1140"/>
      <c r="AE32" s="1141"/>
      <c r="AF32" s="1115"/>
      <c r="AG32" s="1116"/>
      <c r="AH32" s="1116"/>
      <c r="AI32" s="1116"/>
      <c r="AJ32" s="1117"/>
      <c r="AK32" s="1073"/>
      <c r="AL32" s="1064"/>
      <c r="AM32" s="1064"/>
      <c r="AN32" s="1064"/>
      <c r="AO32" s="1064"/>
      <c r="AP32" s="1064"/>
      <c r="AQ32" s="1064"/>
      <c r="AR32" s="1064"/>
      <c r="AS32" s="1064"/>
      <c r="AT32" s="1064"/>
      <c r="AU32" s="1064"/>
      <c r="AV32" s="1064"/>
      <c r="AW32" s="1064"/>
      <c r="AX32" s="1064"/>
      <c r="AY32" s="1064"/>
      <c r="AZ32" s="1138"/>
      <c r="BA32" s="1138"/>
      <c r="BB32" s="1138"/>
      <c r="BC32" s="1138"/>
      <c r="BD32" s="1138"/>
      <c r="BE32" s="1128"/>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411</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393</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30</v>
      </c>
      <c r="AG63" s="1052"/>
      <c r="AH63" s="1052"/>
      <c r="AI63" s="1052"/>
      <c r="AJ63" s="1126"/>
      <c r="AK63" s="1127"/>
      <c r="AL63" s="1056"/>
      <c r="AM63" s="1056"/>
      <c r="AN63" s="1056"/>
      <c r="AO63" s="1056"/>
      <c r="AP63" s="1052">
        <v>1017</v>
      </c>
      <c r="AQ63" s="1052"/>
      <c r="AR63" s="1052"/>
      <c r="AS63" s="1052"/>
      <c r="AT63" s="1052"/>
      <c r="AU63" s="1052">
        <v>510</v>
      </c>
      <c r="AV63" s="1052"/>
      <c r="AW63" s="1052"/>
      <c r="AX63" s="1052"/>
      <c r="AY63" s="1052"/>
      <c r="AZ63" s="1121"/>
      <c r="BA63" s="1121"/>
      <c r="BB63" s="1121"/>
      <c r="BC63" s="1121"/>
      <c r="BD63" s="1121"/>
      <c r="BE63" s="1053"/>
      <c r="BF63" s="1053"/>
      <c r="BG63" s="1053"/>
      <c r="BH63" s="1053"/>
      <c r="BI63" s="1054"/>
      <c r="BJ63" s="1122" t="s">
        <v>176</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414</v>
      </c>
      <c r="B66" s="1092"/>
      <c r="C66" s="1092"/>
      <c r="D66" s="1092"/>
      <c r="E66" s="1092"/>
      <c r="F66" s="1092"/>
      <c r="G66" s="1092"/>
      <c r="H66" s="1092"/>
      <c r="I66" s="1092"/>
      <c r="J66" s="1092"/>
      <c r="K66" s="1092"/>
      <c r="L66" s="1092"/>
      <c r="M66" s="1092"/>
      <c r="N66" s="1092"/>
      <c r="O66" s="1092"/>
      <c r="P66" s="1093"/>
      <c r="Q66" s="1097" t="s">
        <v>415</v>
      </c>
      <c r="R66" s="1098"/>
      <c r="S66" s="1098"/>
      <c r="T66" s="1098"/>
      <c r="U66" s="1099"/>
      <c r="V66" s="1097" t="s">
        <v>416</v>
      </c>
      <c r="W66" s="1098"/>
      <c r="X66" s="1098"/>
      <c r="Y66" s="1098"/>
      <c r="Z66" s="1099"/>
      <c r="AA66" s="1097" t="s">
        <v>400</v>
      </c>
      <c r="AB66" s="1098"/>
      <c r="AC66" s="1098"/>
      <c r="AD66" s="1098"/>
      <c r="AE66" s="1099"/>
      <c r="AF66" s="1103" t="s">
        <v>417</v>
      </c>
      <c r="AG66" s="1104"/>
      <c r="AH66" s="1104"/>
      <c r="AI66" s="1104"/>
      <c r="AJ66" s="1105"/>
      <c r="AK66" s="1097" t="s">
        <v>418</v>
      </c>
      <c r="AL66" s="1092"/>
      <c r="AM66" s="1092"/>
      <c r="AN66" s="1092"/>
      <c r="AO66" s="1093"/>
      <c r="AP66" s="1097" t="s">
        <v>403</v>
      </c>
      <c r="AQ66" s="1098"/>
      <c r="AR66" s="1098"/>
      <c r="AS66" s="1098"/>
      <c r="AT66" s="1099"/>
      <c r="AU66" s="1097" t="s">
        <v>419</v>
      </c>
      <c r="AV66" s="1098"/>
      <c r="AW66" s="1098"/>
      <c r="AX66" s="1098"/>
      <c r="AY66" s="1099"/>
      <c r="AZ66" s="1097" t="s">
        <v>380</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574</v>
      </c>
      <c r="C68" s="1082"/>
      <c r="D68" s="1082"/>
      <c r="E68" s="1082"/>
      <c r="F68" s="1082"/>
      <c r="G68" s="1082"/>
      <c r="H68" s="1082"/>
      <c r="I68" s="1082"/>
      <c r="J68" s="1082"/>
      <c r="K68" s="1082"/>
      <c r="L68" s="1082"/>
      <c r="M68" s="1082"/>
      <c r="N68" s="1082"/>
      <c r="O68" s="1082"/>
      <c r="P68" s="1083"/>
      <c r="Q68" s="1084">
        <f>ROUND(268550/1000,0)</f>
        <v>269</v>
      </c>
      <c r="R68" s="1078"/>
      <c r="S68" s="1078"/>
      <c r="T68" s="1078"/>
      <c r="U68" s="1078"/>
      <c r="V68" s="1078">
        <f>ROUND(241605/1000,0)</f>
        <v>242</v>
      </c>
      <c r="W68" s="1078"/>
      <c r="X68" s="1078"/>
      <c r="Y68" s="1078"/>
      <c r="Z68" s="1078"/>
      <c r="AA68" s="1078">
        <f t="shared" ref="AA68:AA78" si="0">Q68-V68</f>
        <v>27</v>
      </c>
      <c r="AB68" s="1078"/>
      <c r="AC68" s="1078"/>
      <c r="AD68" s="1078"/>
      <c r="AE68" s="1078"/>
      <c r="AF68" s="1078">
        <f t="shared" ref="AF68:AF78" si="1">AA68</f>
        <v>27</v>
      </c>
      <c r="AG68" s="1078"/>
      <c r="AH68" s="1078"/>
      <c r="AI68" s="1078"/>
      <c r="AJ68" s="1078"/>
      <c r="AK68" s="1078" t="s">
        <v>589</v>
      </c>
      <c r="AL68" s="1078"/>
      <c r="AM68" s="1078"/>
      <c r="AN68" s="1078"/>
      <c r="AO68" s="1078"/>
      <c r="AP68" s="1078" t="s">
        <v>589</v>
      </c>
      <c r="AQ68" s="1078"/>
      <c r="AR68" s="1078"/>
      <c r="AS68" s="1078"/>
      <c r="AT68" s="1078"/>
      <c r="AU68" s="1078" t="s">
        <v>589</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575</v>
      </c>
      <c r="C69" s="1068"/>
      <c r="D69" s="1068"/>
      <c r="E69" s="1068"/>
      <c r="F69" s="1068"/>
      <c r="G69" s="1068"/>
      <c r="H69" s="1068"/>
      <c r="I69" s="1068"/>
      <c r="J69" s="1068"/>
      <c r="K69" s="1068"/>
      <c r="L69" s="1068"/>
      <c r="M69" s="1068"/>
      <c r="N69" s="1068"/>
      <c r="O69" s="1068"/>
      <c r="P69" s="1069"/>
      <c r="Q69" s="1070">
        <f>ROUND(213862/1000,0)</f>
        <v>214</v>
      </c>
      <c r="R69" s="1064"/>
      <c r="S69" s="1064"/>
      <c r="T69" s="1064"/>
      <c r="U69" s="1064"/>
      <c r="V69" s="1064">
        <f>ROUND(206785/1000,0)</f>
        <v>207</v>
      </c>
      <c r="W69" s="1064"/>
      <c r="X69" s="1064"/>
      <c r="Y69" s="1064"/>
      <c r="Z69" s="1064"/>
      <c r="AA69" s="1064">
        <f t="shared" si="0"/>
        <v>7</v>
      </c>
      <c r="AB69" s="1064"/>
      <c r="AC69" s="1064"/>
      <c r="AD69" s="1064"/>
      <c r="AE69" s="1064"/>
      <c r="AF69" s="1064">
        <f t="shared" si="1"/>
        <v>7</v>
      </c>
      <c r="AG69" s="1064"/>
      <c r="AH69" s="1064"/>
      <c r="AI69" s="1064"/>
      <c r="AJ69" s="1064"/>
      <c r="AK69" s="1064" t="s">
        <v>589</v>
      </c>
      <c r="AL69" s="1064"/>
      <c r="AM69" s="1064"/>
      <c r="AN69" s="1064"/>
      <c r="AO69" s="1064"/>
      <c r="AP69" s="1064">
        <f>ROUND(118065/1000,0)</f>
        <v>118</v>
      </c>
      <c r="AQ69" s="1064"/>
      <c r="AR69" s="1064"/>
      <c r="AS69" s="1064"/>
      <c r="AT69" s="1064"/>
      <c r="AU69" s="1064">
        <v>102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0">
        <f>ROUND(593844/1000,0)</f>
        <v>594</v>
      </c>
      <c r="R70" s="1064"/>
      <c r="S70" s="1064"/>
      <c r="T70" s="1064"/>
      <c r="U70" s="1064"/>
      <c r="V70" s="1064">
        <f>ROUND(569642/1000,0)</f>
        <v>570</v>
      </c>
      <c r="W70" s="1064"/>
      <c r="X70" s="1064"/>
      <c r="Y70" s="1064"/>
      <c r="Z70" s="1064"/>
      <c r="AA70" s="1064">
        <f t="shared" si="0"/>
        <v>24</v>
      </c>
      <c r="AB70" s="1064"/>
      <c r="AC70" s="1064"/>
      <c r="AD70" s="1064"/>
      <c r="AE70" s="1064"/>
      <c r="AF70" s="1064">
        <f t="shared" si="1"/>
        <v>24</v>
      </c>
      <c r="AG70" s="1064"/>
      <c r="AH70" s="1064"/>
      <c r="AI70" s="1064"/>
      <c r="AJ70" s="1064"/>
      <c r="AK70" s="1064" t="s">
        <v>589</v>
      </c>
      <c r="AL70" s="1064"/>
      <c r="AM70" s="1064"/>
      <c r="AN70" s="1064"/>
      <c r="AO70" s="1064"/>
      <c r="AP70" s="1064">
        <f>ROUND(15437500/1000000,0)</f>
        <v>15</v>
      </c>
      <c r="AQ70" s="1064"/>
      <c r="AR70" s="1064"/>
      <c r="AS70" s="1064"/>
      <c r="AT70" s="1064"/>
      <c r="AU70" s="1064">
        <v>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577</v>
      </c>
      <c r="C71" s="1068"/>
      <c r="D71" s="1068"/>
      <c r="E71" s="1068"/>
      <c r="F71" s="1068"/>
      <c r="G71" s="1068"/>
      <c r="H71" s="1068"/>
      <c r="I71" s="1068"/>
      <c r="J71" s="1068"/>
      <c r="K71" s="1068"/>
      <c r="L71" s="1068"/>
      <c r="M71" s="1068"/>
      <c r="N71" s="1068"/>
      <c r="O71" s="1068"/>
      <c r="P71" s="1069"/>
      <c r="Q71" s="1070">
        <f>ROUND(20016/1000,0)</f>
        <v>20</v>
      </c>
      <c r="R71" s="1064"/>
      <c r="S71" s="1064"/>
      <c r="T71" s="1064"/>
      <c r="U71" s="1064"/>
      <c r="V71" s="1064">
        <f>ROUND(19108/1000,0)</f>
        <v>19</v>
      </c>
      <c r="W71" s="1064"/>
      <c r="X71" s="1064"/>
      <c r="Y71" s="1064"/>
      <c r="Z71" s="1064"/>
      <c r="AA71" s="1064">
        <f t="shared" si="0"/>
        <v>1</v>
      </c>
      <c r="AB71" s="1064"/>
      <c r="AC71" s="1064"/>
      <c r="AD71" s="1064"/>
      <c r="AE71" s="1064"/>
      <c r="AF71" s="1064">
        <f t="shared" si="1"/>
        <v>1</v>
      </c>
      <c r="AG71" s="1064"/>
      <c r="AH71" s="1064"/>
      <c r="AI71" s="1064"/>
      <c r="AJ71" s="1064"/>
      <c r="AK71" s="1064" t="s">
        <v>589</v>
      </c>
      <c r="AL71" s="1064"/>
      <c r="AM71" s="1064"/>
      <c r="AN71" s="1064"/>
      <c r="AO71" s="1064"/>
      <c r="AP71" s="1064" t="s">
        <v>592</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578</v>
      </c>
      <c r="C72" s="1068"/>
      <c r="D72" s="1068"/>
      <c r="E72" s="1068"/>
      <c r="F72" s="1068"/>
      <c r="G72" s="1068"/>
      <c r="H72" s="1068"/>
      <c r="I72" s="1068"/>
      <c r="J72" s="1068"/>
      <c r="K72" s="1068"/>
      <c r="L72" s="1068"/>
      <c r="M72" s="1068"/>
      <c r="N72" s="1068"/>
      <c r="O72" s="1068"/>
      <c r="P72" s="1069"/>
      <c r="Q72" s="1070">
        <f>ROUND(34393/1000,0)</f>
        <v>34</v>
      </c>
      <c r="R72" s="1064"/>
      <c r="S72" s="1064"/>
      <c r="T72" s="1064"/>
      <c r="U72" s="1064"/>
      <c r="V72" s="1064">
        <f>ROUND(13133/1000,0)</f>
        <v>13</v>
      </c>
      <c r="W72" s="1064"/>
      <c r="X72" s="1064"/>
      <c r="Y72" s="1064"/>
      <c r="Z72" s="1064"/>
      <c r="AA72" s="1064">
        <f t="shared" si="0"/>
        <v>21</v>
      </c>
      <c r="AB72" s="1064"/>
      <c r="AC72" s="1064"/>
      <c r="AD72" s="1064"/>
      <c r="AE72" s="1064"/>
      <c r="AF72" s="1064">
        <f t="shared" si="1"/>
        <v>21</v>
      </c>
      <c r="AG72" s="1064"/>
      <c r="AH72" s="1064"/>
      <c r="AI72" s="1064"/>
      <c r="AJ72" s="1064"/>
      <c r="AK72" s="1064" t="s">
        <v>589</v>
      </c>
      <c r="AL72" s="1064"/>
      <c r="AM72" s="1064"/>
      <c r="AN72" s="1064"/>
      <c r="AO72" s="1064"/>
      <c r="AP72" s="1064" t="s">
        <v>573</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579</v>
      </c>
      <c r="C73" s="1068"/>
      <c r="D73" s="1068"/>
      <c r="E73" s="1068"/>
      <c r="F73" s="1068"/>
      <c r="G73" s="1068"/>
      <c r="H73" s="1068"/>
      <c r="I73" s="1068"/>
      <c r="J73" s="1068"/>
      <c r="K73" s="1068"/>
      <c r="L73" s="1068"/>
      <c r="M73" s="1068"/>
      <c r="N73" s="1068"/>
      <c r="O73" s="1068"/>
      <c r="P73" s="1069"/>
      <c r="Q73" s="1070">
        <f>ROUND(609712/1000,0)</f>
        <v>610</v>
      </c>
      <c r="R73" s="1064"/>
      <c r="S73" s="1064"/>
      <c r="T73" s="1064"/>
      <c r="U73" s="1064"/>
      <c r="V73" s="1064">
        <f>ROUND(572269/1000,0)</f>
        <v>572</v>
      </c>
      <c r="W73" s="1064"/>
      <c r="X73" s="1064"/>
      <c r="Y73" s="1064"/>
      <c r="Z73" s="1064"/>
      <c r="AA73" s="1064">
        <f t="shared" si="0"/>
        <v>38</v>
      </c>
      <c r="AB73" s="1064"/>
      <c r="AC73" s="1064"/>
      <c r="AD73" s="1064"/>
      <c r="AE73" s="1064"/>
      <c r="AF73" s="1064">
        <f t="shared" si="1"/>
        <v>38</v>
      </c>
      <c r="AG73" s="1064"/>
      <c r="AH73" s="1064"/>
      <c r="AI73" s="1064"/>
      <c r="AJ73" s="1064"/>
      <c r="AK73" s="1064" t="s">
        <v>589</v>
      </c>
      <c r="AL73" s="1064"/>
      <c r="AM73" s="1064"/>
      <c r="AN73" s="1064"/>
      <c r="AO73" s="1064"/>
      <c r="AP73" s="1064">
        <v>133</v>
      </c>
      <c r="AQ73" s="1064"/>
      <c r="AR73" s="1064"/>
      <c r="AS73" s="1064"/>
      <c r="AT73" s="1064"/>
      <c r="AU73" s="1064" t="s">
        <v>589</v>
      </c>
      <c r="AV73" s="1064"/>
      <c r="AW73" s="1064"/>
      <c r="AX73" s="1064"/>
      <c r="AY73" s="1064"/>
      <c r="AZ73" s="1075"/>
      <c r="BA73" s="1076"/>
      <c r="BB73" s="1076"/>
      <c r="BC73" s="1076"/>
      <c r="BD73" s="107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580</v>
      </c>
      <c r="C74" s="1068"/>
      <c r="D74" s="1068"/>
      <c r="E74" s="1068"/>
      <c r="F74" s="1068"/>
      <c r="G74" s="1068"/>
      <c r="H74" s="1068"/>
      <c r="I74" s="1068"/>
      <c r="J74" s="1068"/>
      <c r="K74" s="1068"/>
      <c r="L74" s="1068"/>
      <c r="M74" s="1068"/>
      <c r="N74" s="1068"/>
      <c r="O74" s="1068"/>
      <c r="P74" s="1069"/>
      <c r="Q74" s="1070">
        <f>ROUND(144103/1000,0)</f>
        <v>144</v>
      </c>
      <c r="R74" s="1064"/>
      <c r="S74" s="1064"/>
      <c r="T74" s="1064"/>
      <c r="U74" s="1064"/>
      <c r="V74" s="1064">
        <f>ROUND(133598/1000,0)</f>
        <v>134</v>
      </c>
      <c r="W74" s="1064"/>
      <c r="X74" s="1064"/>
      <c r="Y74" s="1064"/>
      <c r="Z74" s="1064"/>
      <c r="AA74" s="1064">
        <f t="shared" si="0"/>
        <v>10</v>
      </c>
      <c r="AB74" s="1064"/>
      <c r="AC74" s="1064"/>
      <c r="AD74" s="1064"/>
      <c r="AE74" s="1064"/>
      <c r="AF74" s="1064">
        <f t="shared" si="1"/>
        <v>10</v>
      </c>
      <c r="AG74" s="1064"/>
      <c r="AH74" s="1064"/>
      <c r="AI74" s="1064"/>
      <c r="AJ74" s="1064"/>
      <c r="AK74" s="1064" t="s">
        <v>589</v>
      </c>
      <c r="AL74" s="1064"/>
      <c r="AM74" s="1064"/>
      <c r="AN74" s="1064"/>
      <c r="AO74" s="1064"/>
      <c r="AP74" s="1064" t="s">
        <v>589</v>
      </c>
      <c r="AQ74" s="1064"/>
      <c r="AR74" s="1064"/>
      <c r="AS74" s="1064"/>
      <c r="AT74" s="1064"/>
      <c r="AU74" s="1064" t="s">
        <v>589</v>
      </c>
      <c r="AV74" s="1064"/>
      <c r="AW74" s="1064"/>
      <c r="AX74" s="1064"/>
      <c r="AY74" s="1064"/>
      <c r="AZ74" s="1075"/>
      <c r="BA74" s="1076"/>
      <c r="BB74" s="1076"/>
      <c r="BC74" s="1076"/>
      <c r="BD74" s="1077"/>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581</v>
      </c>
      <c r="C75" s="1068"/>
      <c r="D75" s="1068"/>
      <c r="E75" s="1068"/>
      <c r="F75" s="1068"/>
      <c r="G75" s="1068"/>
      <c r="H75" s="1068"/>
      <c r="I75" s="1068"/>
      <c r="J75" s="1068"/>
      <c r="K75" s="1068"/>
      <c r="L75" s="1068"/>
      <c r="M75" s="1068"/>
      <c r="N75" s="1068"/>
      <c r="O75" s="1068"/>
      <c r="P75" s="1069"/>
      <c r="Q75" s="1074">
        <f>ROUND(5256749/1000,0)</f>
        <v>5257</v>
      </c>
      <c r="R75" s="1072"/>
      <c r="S75" s="1072"/>
      <c r="T75" s="1072"/>
      <c r="U75" s="1073"/>
      <c r="V75" s="1071">
        <f>ROUND(4166790/1000,0)</f>
        <v>4167</v>
      </c>
      <c r="W75" s="1072"/>
      <c r="X75" s="1072"/>
      <c r="Y75" s="1072"/>
      <c r="Z75" s="1073"/>
      <c r="AA75" s="1071">
        <f t="shared" si="0"/>
        <v>1090</v>
      </c>
      <c r="AB75" s="1072"/>
      <c r="AC75" s="1072"/>
      <c r="AD75" s="1072"/>
      <c r="AE75" s="1073"/>
      <c r="AF75" s="1071">
        <f t="shared" si="1"/>
        <v>1090</v>
      </c>
      <c r="AG75" s="1072"/>
      <c r="AH75" s="1072"/>
      <c r="AI75" s="1072"/>
      <c r="AJ75" s="1073"/>
      <c r="AK75" s="1071">
        <v>3</v>
      </c>
      <c r="AL75" s="1072"/>
      <c r="AM75" s="1072"/>
      <c r="AN75" s="1072"/>
      <c r="AO75" s="1073"/>
      <c r="AP75" s="1064" t="s">
        <v>589</v>
      </c>
      <c r="AQ75" s="1064"/>
      <c r="AR75" s="1064"/>
      <c r="AS75" s="1064"/>
      <c r="AT75" s="1064"/>
      <c r="AU75" s="1064" t="s">
        <v>589</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582</v>
      </c>
      <c r="C76" s="1068"/>
      <c r="D76" s="1068"/>
      <c r="E76" s="1068"/>
      <c r="F76" s="1068"/>
      <c r="G76" s="1068"/>
      <c r="H76" s="1068"/>
      <c r="I76" s="1068"/>
      <c r="J76" s="1068"/>
      <c r="K76" s="1068"/>
      <c r="L76" s="1068"/>
      <c r="M76" s="1068"/>
      <c r="N76" s="1068"/>
      <c r="O76" s="1068"/>
      <c r="P76" s="1069"/>
      <c r="Q76" s="1074">
        <v>10</v>
      </c>
      <c r="R76" s="1072"/>
      <c r="S76" s="1072"/>
      <c r="T76" s="1072"/>
      <c r="U76" s="1073"/>
      <c r="V76" s="1071">
        <v>10</v>
      </c>
      <c r="W76" s="1072"/>
      <c r="X76" s="1072"/>
      <c r="Y76" s="1072"/>
      <c r="Z76" s="1073"/>
      <c r="AA76" s="1071" t="s">
        <v>589</v>
      </c>
      <c r="AB76" s="1072"/>
      <c r="AC76" s="1072"/>
      <c r="AD76" s="1072"/>
      <c r="AE76" s="1073"/>
      <c r="AF76" s="1071" t="str">
        <f t="shared" si="1"/>
        <v>-</v>
      </c>
      <c r="AG76" s="1072"/>
      <c r="AH76" s="1072"/>
      <c r="AI76" s="1072"/>
      <c r="AJ76" s="1073"/>
      <c r="AK76" s="1071" t="str">
        <f t="shared" ref="AK76" si="2">AF76</f>
        <v>-</v>
      </c>
      <c r="AL76" s="1072"/>
      <c r="AM76" s="1072"/>
      <c r="AN76" s="1072"/>
      <c r="AO76" s="1073"/>
      <c r="AP76" s="1071" t="str">
        <f t="shared" ref="AP76" si="3">AK76</f>
        <v>-</v>
      </c>
      <c r="AQ76" s="1072"/>
      <c r="AR76" s="1072"/>
      <c r="AS76" s="1072"/>
      <c r="AT76" s="1073"/>
      <c r="AU76" s="1071" t="str">
        <f t="shared" ref="AU76" si="4">AP76</f>
        <v>-</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583</v>
      </c>
      <c r="C77" s="1068"/>
      <c r="D77" s="1068"/>
      <c r="E77" s="1068"/>
      <c r="F77" s="1068"/>
      <c r="G77" s="1068"/>
      <c r="H77" s="1068"/>
      <c r="I77" s="1068"/>
      <c r="J77" s="1068"/>
      <c r="K77" s="1068"/>
      <c r="L77" s="1068"/>
      <c r="M77" s="1068"/>
      <c r="N77" s="1068"/>
      <c r="O77" s="1068"/>
      <c r="P77" s="1069"/>
      <c r="Q77" s="1074">
        <f>ROUND(66468/1000,0)+1</f>
        <v>67</v>
      </c>
      <c r="R77" s="1072"/>
      <c r="S77" s="1072"/>
      <c r="T77" s="1072"/>
      <c r="U77" s="1073"/>
      <c r="V77" s="1071">
        <f>ROUND(62738/1000,0)</f>
        <v>63</v>
      </c>
      <c r="W77" s="1072"/>
      <c r="X77" s="1072"/>
      <c r="Y77" s="1072"/>
      <c r="Z77" s="1073"/>
      <c r="AA77" s="1071">
        <f t="shared" si="0"/>
        <v>4</v>
      </c>
      <c r="AB77" s="1072"/>
      <c r="AC77" s="1072"/>
      <c r="AD77" s="1072"/>
      <c r="AE77" s="1073"/>
      <c r="AF77" s="1071">
        <f t="shared" si="1"/>
        <v>4</v>
      </c>
      <c r="AG77" s="1072"/>
      <c r="AH77" s="1072"/>
      <c r="AI77" s="1072"/>
      <c r="AJ77" s="1073"/>
      <c r="AK77" s="1071">
        <f t="shared" ref="AK77:AK78" si="5">AF77</f>
        <v>4</v>
      </c>
      <c r="AL77" s="1072"/>
      <c r="AM77" s="1072"/>
      <c r="AN77" s="1072"/>
      <c r="AO77" s="1073"/>
      <c r="AP77" s="1071">
        <f t="shared" ref="AP77:AP78" si="6">AK77</f>
        <v>4</v>
      </c>
      <c r="AQ77" s="1072"/>
      <c r="AR77" s="1072"/>
      <c r="AS77" s="1072"/>
      <c r="AT77" s="1073"/>
      <c r="AU77" s="1071">
        <f t="shared" ref="AU77:AU78" si="7">AP77</f>
        <v>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584</v>
      </c>
      <c r="C78" s="1068"/>
      <c r="D78" s="1068"/>
      <c r="E78" s="1068"/>
      <c r="F78" s="1068"/>
      <c r="G78" s="1068"/>
      <c r="H78" s="1068"/>
      <c r="I78" s="1068"/>
      <c r="J78" s="1068"/>
      <c r="K78" s="1068"/>
      <c r="L78" s="1068"/>
      <c r="M78" s="1068"/>
      <c r="N78" s="1068"/>
      <c r="O78" s="1068"/>
      <c r="P78" s="1069"/>
      <c r="Q78" s="1070">
        <f>ROUND(146369105/1000,0)</f>
        <v>146369</v>
      </c>
      <c r="R78" s="1064"/>
      <c r="S78" s="1064"/>
      <c r="T78" s="1064"/>
      <c r="U78" s="1064"/>
      <c r="V78" s="1064">
        <f>ROUND(144061678/1000,0)</f>
        <v>144062</v>
      </c>
      <c r="W78" s="1064"/>
      <c r="X78" s="1064"/>
      <c r="Y78" s="1064"/>
      <c r="Z78" s="1064"/>
      <c r="AA78" s="1071">
        <f t="shared" si="0"/>
        <v>2307</v>
      </c>
      <c r="AB78" s="1072"/>
      <c r="AC78" s="1072"/>
      <c r="AD78" s="1072"/>
      <c r="AE78" s="1073"/>
      <c r="AF78" s="1064">
        <f t="shared" si="1"/>
        <v>2307</v>
      </c>
      <c r="AG78" s="1064"/>
      <c r="AH78" s="1064"/>
      <c r="AI78" s="1064"/>
      <c r="AJ78" s="1064"/>
      <c r="AK78" s="1071">
        <f t="shared" si="5"/>
        <v>2307</v>
      </c>
      <c r="AL78" s="1072"/>
      <c r="AM78" s="1072"/>
      <c r="AN78" s="1072"/>
      <c r="AO78" s="1073"/>
      <c r="AP78" s="1071">
        <f t="shared" si="6"/>
        <v>2307</v>
      </c>
      <c r="AQ78" s="1072"/>
      <c r="AR78" s="1072"/>
      <c r="AS78" s="1072"/>
      <c r="AT78" s="1073"/>
      <c r="AU78" s="1071">
        <f t="shared" si="7"/>
        <v>2307</v>
      </c>
      <c r="AV78" s="1072"/>
      <c r="AW78" s="1072"/>
      <c r="AX78" s="1072"/>
      <c r="AY78" s="1073"/>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71"/>
      <c r="AB79" s="1072"/>
      <c r="AC79" s="1072"/>
      <c r="AD79" s="1072"/>
      <c r="AE79" s="1073"/>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3529</v>
      </c>
      <c r="AG88" s="1052"/>
      <c r="AH88" s="1052"/>
      <c r="AI88" s="1052"/>
      <c r="AJ88" s="1052"/>
      <c r="AK88" s="1056"/>
      <c r="AL88" s="1056"/>
      <c r="AM88" s="1056"/>
      <c r="AN88" s="1056"/>
      <c r="AO88" s="1056"/>
      <c r="AP88" s="1052">
        <f>SUM(AP68:AT87)</f>
        <v>2577</v>
      </c>
      <c r="AQ88" s="1052"/>
      <c r="AR88" s="1052"/>
      <c r="AS88" s="1052"/>
      <c r="AT88" s="1052"/>
      <c r="AU88" s="1052">
        <f>SUM(AU68:AY87)</f>
        <v>2416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310</v>
      </c>
      <c r="AG109" s="987"/>
      <c r="AH109" s="987"/>
      <c r="AI109" s="987"/>
      <c r="AJ109" s="988"/>
      <c r="AK109" s="989" t="s">
        <v>309</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310</v>
      </c>
      <c r="BW109" s="987"/>
      <c r="BX109" s="987"/>
      <c r="BY109" s="987"/>
      <c r="BZ109" s="988"/>
      <c r="CA109" s="989" t="s">
        <v>309</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310</v>
      </c>
      <c r="DM109" s="987"/>
      <c r="DN109" s="987"/>
      <c r="DO109" s="987"/>
      <c r="DP109" s="988"/>
      <c r="DQ109" s="989" t="s">
        <v>309</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359128</v>
      </c>
      <c r="AB110" s="980"/>
      <c r="AC110" s="980"/>
      <c r="AD110" s="980"/>
      <c r="AE110" s="981"/>
      <c r="AF110" s="982">
        <v>377343</v>
      </c>
      <c r="AG110" s="980"/>
      <c r="AH110" s="980"/>
      <c r="AI110" s="980"/>
      <c r="AJ110" s="981"/>
      <c r="AK110" s="982">
        <v>357520</v>
      </c>
      <c r="AL110" s="980"/>
      <c r="AM110" s="980"/>
      <c r="AN110" s="980"/>
      <c r="AO110" s="981"/>
      <c r="AP110" s="983">
        <v>20.6</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3129480</v>
      </c>
      <c r="BR110" s="927"/>
      <c r="BS110" s="927"/>
      <c r="BT110" s="927"/>
      <c r="BU110" s="927"/>
      <c r="BV110" s="927">
        <v>3123356</v>
      </c>
      <c r="BW110" s="927"/>
      <c r="BX110" s="927"/>
      <c r="BY110" s="927"/>
      <c r="BZ110" s="927"/>
      <c r="CA110" s="927">
        <v>3832195</v>
      </c>
      <c r="CB110" s="927"/>
      <c r="CC110" s="927"/>
      <c r="CD110" s="927"/>
      <c r="CE110" s="927"/>
      <c r="CF110" s="951">
        <v>220.7</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176</v>
      </c>
      <c r="DH110" s="927"/>
      <c r="DI110" s="927"/>
      <c r="DJ110" s="927"/>
      <c r="DK110" s="927"/>
      <c r="DL110" s="927" t="s">
        <v>176</v>
      </c>
      <c r="DM110" s="927"/>
      <c r="DN110" s="927"/>
      <c r="DO110" s="927"/>
      <c r="DP110" s="927"/>
      <c r="DQ110" s="927" t="s">
        <v>395</v>
      </c>
      <c r="DR110" s="927"/>
      <c r="DS110" s="927"/>
      <c r="DT110" s="927"/>
      <c r="DU110" s="927"/>
      <c r="DV110" s="928" t="s">
        <v>176</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176</v>
      </c>
      <c r="AB111" s="1008"/>
      <c r="AC111" s="1008"/>
      <c r="AD111" s="1008"/>
      <c r="AE111" s="1009"/>
      <c r="AF111" s="1010" t="s">
        <v>176</v>
      </c>
      <c r="AG111" s="1008"/>
      <c r="AH111" s="1008"/>
      <c r="AI111" s="1008"/>
      <c r="AJ111" s="1009"/>
      <c r="AK111" s="1010" t="s">
        <v>176</v>
      </c>
      <c r="AL111" s="1008"/>
      <c r="AM111" s="1008"/>
      <c r="AN111" s="1008"/>
      <c r="AO111" s="1009"/>
      <c r="AP111" s="1011" t="s">
        <v>176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31449</v>
      </c>
      <c r="BR111" s="899"/>
      <c r="BS111" s="899"/>
      <c r="BT111" s="899"/>
      <c r="BU111" s="899"/>
      <c r="BV111" s="899">
        <v>25449</v>
      </c>
      <c r="BW111" s="899"/>
      <c r="BX111" s="899"/>
      <c r="BY111" s="899"/>
      <c r="BZ111" s="899"/>
      <c r="CA111" s="899">
        <v>58383</v>
      </c>
      <c r="CB111" s="899"/>
      <c r="CC111" s="899"/>
      <c r="CD111" s="899"/>
      <c r="CE111" s="899"/>
      <c r="CF111" s="960">
        <v>3.4</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176</v>
      </c>
      <c r="DH111" s="899"/>
      <c r="DI111" s="899"/>
      <c r="DJ111" s="899"/>
      <c r="DK111" s="899"/>
      <c r="DL111" s="899" t="s">
        <v>176</v>
      </c>
      <c r="DM111" s="899"/>
      <c r="DN111" s="899"/>
      <c r="DO111" s="899"/>
      <c r="DP111" s="899"/>
      <c r="DQ111" s="899" t="s">
        <v>176</v>
      </c>
      <c r="DR111" s="899"/>
      <c r="DS111" s="899"/>
      <c r="DT111" s="899"/>
      <c r="DU111" s="899"/>
      <c r="DV111" s="876" t="s">
        <v>395</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395</v>
      </c>
      <c r="AB112" s="862"/>
      <c r="AC112" s="862"/>
      <c r="AD112" s="862"/>
      <c r="AE112" s="863"/>
      <c r="AF112" s="864" t="s">
        <v>395</v>
      </c>
      <c r="AG112" s="862"/>
      <c r="AH112" s="862"/>
      <c r="AI112" s="862"/>
      <c r="AJ112" s="863"/>
      <c r="AK112" s="864" t="s">
        <v>395</v>
      </c>
      <c r="AL112" s="862"/>
      <c r="AM112" s="862"/>
      <c r="AN112" s="862"/>
      <c r="AO112" s="863"/>
      <c r="AP112" s="909" t="s">
        <v>395</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480843</v>
      </c>
      <c r="BR112" s="899"/>
      <c r="BS112" s="899"/>
      <c r="BT112" s="899"/>
      <c r="BU112" s="899"/>
      <c r="BV112" s="899">
        <v>505053</v>
      </c>
      <c r="BW112" s="899"/>
      <c r="BX112" s="899"/>
      <c r="BY112" s="899"/>
      <c r="BZ112" s="899"/>
      <c r="CA112" s="899">
        <v>509577</v>
      </c>
      <c r="CB112" s="899"/>
      <c r="CC112" s="899"/>
      <c r="CD112" s="899"/>
      <c r="CE112" s="899"/>
      <c r="CF112" s="960">
        <v>29.3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395</v>
      </c>
      <c r="DH112" s="899"/>
      <c r="DI112" s="899"/>
      <c r="DJ112" s="899"/>
      <c r="DK112" s="899"/>
      <c r="DL112" s="899" t="s">
        <v>395</v>
      </c>
      <c r="DM112" s="899"/>
      <c r="DN112" s="899"/>
      <c r="DO112" s="899"/>
      <c r="DP112" s="899"/>
      <c r="DQ112" s="899" t="s">
        <v>176</v>
      </c>
      <c r="DR112" s="899"/>
      <c r="DS112" s="899"/>
      <c r="DT112" s="899"/>
      <c r="DU112" s="899"/>
      <c r="DV112" s="876" t="s">
        <v>395</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34833</v>
      </c>
      <c r="AB113" s="1008"/>
      <c r="AC113" s="1008"/>
      <c r="AD113" s="1008"/>
      <c r="AE113" s="1009"/>
      <c r="AF113" s="1010">
        <v>35239</v>
      </c>
      <c r="AG113" s="1008"/>
      <c r="AH113" s="1008"/>
      <c r="AI113" s="1008"/>
      <c r="AJ113" s="1009"/>
      <c r="AK113" s="1010">
        <v>36109</v>
      </c>
      <c r="AL113" s="1008"/>
      <c r="AM113" s="1008"/>
      <c r="AN113" s="1008"/>
      <c r="AO113" s="1009"/>
      <c r="AP113" s="1011">
        <v>2.1</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80114</v>
      </c>
      <c r="BR113" s="899"/>
      <c r="BS113" s="899"/>
      <c r="BT113" s="899"/>
      <c r="BU113" s="899"/>
      <c r="BV113" s="899">
        <v>54937</v>
      </c>
      <c r="BW113" s="899"/>
      <c r="BX113" s="899"/>
      <c r="BY113" s="899"/>
      <c r="BZ113" s="899"/>
      <c r="CA113" s="899">
        <v>104927</v>
      </c>
      <c r="CB113" s="899"/>
      <c r="CC113" s="899"/>
      <c r="CD113" s="899"/>
      <c r="CE113" s="899"/>
      <c r="CF113" s="960">
        <v>6</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395</v>
      </c>
      <c r="DH113" s="862"/>
      <c r="DI113" s="862"/>
      <c r="DJ113" s="862"/>
      <c r="DK113" s="863"/>
      <c r="DL113" s="864" t="s">
        <v>395</v>
      </c>
      <c r="DM113" s="862"/>
      <c r="DN113" s="862"/>
      <c r="DO113" s="862"/>
      <c r="DP113" s="863"/>
      <c r="DQ113" s="864" t="s">
        <v>395</v>
      </c>
      <c r="DR113" s="862"/>
      <c r="DS113" s="862"/>
      <c r="DT113" s="862"/>
      <c r="DU113" s="863"/>
      <c r="DV113" s="909" t="s">
        <v>176</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27031</v>
      </c>
      <c r="AB114" s="862"/>
      <c r="AC114" s="862"/>
      <c r="AD114" s="862"/>
      <c r="AE114" s="863"/>
      <c r="AF114" s="864">
        <v>28071</v>
      </c>
      <c r="AG114" s="862"/>
      <c r="AH114" s="862"/>
      <c r="AI114" s="862"/>
      <c r="AJ114" s="863"/>
      <c r="AK114" s="864">
        <v>28372</v>
      </c>
      <c r="AL114" s="862"/>
      <c r="AM114" s="862"/>
      <c r="AN114" s="862"/>
      <c r="AO114" s="863"/>
      <c r="AP114" s="909">
        <v>1.6</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292816</v>
      </c>
      <c r="BR114" s="899"/>
      <c r="BS114" s="899"/>
      <c r="BT114" s="899"/>
      <c r="BU114" s="899"/>
      <c r="BV114" s="899">
        <v>257145</v>
      </c>
      <c r="BW114" s="899"/>
      <c r="BX114" s="899"/>
      <c r="BY114" s="899"/>
      <c r="BZ114" s="899"/>
      <c r="CA114" s="899">
        <v>241193</v>
      </c>
      <c r="CB114" s="899"/>
      <c r="CC114" s="899"/>
      <c r="CD114" s="899"/>
      <c r="CE114" s="899"/>
      <c r="CF114" s="960">
        <v>13.9</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395</v>
      </c>
      <c r="DH114" s="862"/>
      <c r="DI114" s="862"/>
      <c r="DJ114" s="862"/>
      <c r="DK114" s="863"/>
      <c r="DL114" s="864" t="s">
        <v>395</v>
      </c>
      <c r="DM114" s="862"/>
      <c r="DN114" s="862"/>
      <c r="DO114" s="862"/>
      <c r="DP114" s="863"/>
      <c r="DQ114" s="864" t="s">
        <v>395</v>
      </c>
      <c r="DR114" s="862"/>
      <c r="DS114" s="862"/>
      <c r="DT114" s="862"/>
      <c r="DU114" s="863"/>
      <c r="DV114" s="909" t="s">
        <v>176</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395</v>
      </c>
      <c r="AB115" s="1008"/>
      <c r="AC115" s="1008"/>
      <c r="AD115" s="1008"/>
      <c r="AE115" s="1009"/>
      <c r="AF115" s="1010" t="s">
        <v>395</v>
      </c>
      <c r="AG115" s="1008"/>
      <c r="AH115" s="1008"/>
      <c r="AI115" s="1008"/>
      <c r="AJ115" s="1009"/>
      <c r="AK115" s="1010" t="s">
        <v>395</v>
      </c>
      <c r="AL115" s="1008"/>
      <c r="AM115" s="1008"/>
      <c r="AN115" s="1008"/>
      <c r="AO115" s="1009"/>
      <c r="AP115" s="1011" t="s">
        <v>176</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395</v>
      </c>
      <c r="BR115" s="899"/>
      <c r="BS115" s="899"/>
      <c r="BT115" s="899"/>
      <c r="BU115" s="899"/>
      <c r="BV115" s="899" t="s">
        <v>176</v>
      </c>
      <c r="BW115" s="899"/>
      <c r="BX115" s="899"/>
      <c r="BY115" s="899"/>
      <c r="BZ115" s="899"/>
      <c r="CA115" s="899" t="s">
        <v>395</v>
      </c>
      <c r="CB115" s="899"/>
      <c r="CC115" s="899"/>
      <c r="CD115" s="899"/>
      <c r="CE115" s="899"/>
      <c r="CF115" s="960" t="s">
        <v>395</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176</v>
      </c>
      <c r="DH115" s="862"/>
      <c r="DI115" s="862"/>
      <c r="DJ115" s="862"/>
      <c r="DK115" s="863"/>
      <c r="DL115" s="864" t="s">
        <v>395</v>
      </c>
      <c r="DM115" s="862"/>
      <c r="DN115" s="862"/>
      <c r="DO115" s="862"/>
      <c r="DP115" s="863"/>
      <c r="DQ115" s="864" t="s">
        <v>395</v>
      </c>
      <c r="DR115" s="862"/>
      <c r="DS115" s="862"/>
      <c r="DT115" s="862"/>
      <c r="DU115" s="863"/>
      <c r="DV115" s="909" t="s">
        <v>176</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395</v>
      </c>
      <c r="AB116" s="862"/>
      <c r="AC116" s="862"/>
      <c r="AD116" s="862"/>
      <c r="AE116" s="863"/>
      <c r="AF116" s="864" t="s">
        <v>176</v>
      </c>
      <c r="AG116" s="862"/>
      <c r="AH116" s="862"/>
      <c r="AI116" s="862"/>
      <c r="AJ116" s="863"/>
      <c r="AK116" s="864" t="s">
        <v>395</v>
      </c>
      <c r="AL116" s="862"/>
      <c r="AM116" s="862"/>
      <c r="AN116" s="862"/>
      <c r="AO116" s="863"/>
      <c r="AP116" s="909" t="s">
        <v>395</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176</v>
      </c>
      <c r="BW116" s="899"/>
      <c r="BX116" s="899"/>
      <c r="BY116" s="899"/>
      <c r="BZ116" s="899"/>
      <c r="CA116" s="899" t="s">
        <v>176</v>
      </c>
      <c r="CB116" s="899"/>
      <c r="CC116" s="899"/>
      <c r="CD116" s="899"/>
      <c r="CE116" s="899"/>
      <c r="CF116" s="960" t="s">
        <v>395</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176</v>
      </c>
      <c r="DH116" s="862"/>
      <c r="DI116" s="862"/>
      <c r="DJ116" s="862"/>
      <c r="DK116" s="863"/>
      <c r="DL116" s="864" t="s">
        <v>395</v>
      </c>
      <c r="DM116" s="862"/>
      <c r="DN116" s="862"/>
      <c r="DO116" s="862"/>
      <c r="DP116" s="863"/>
      <c r="DQ116" s="864" t="s">
        <v>395</v>
      </c>
      <c r="DR116" s="862"/>
      <c r="DS116" s="862"/>
      <c r="DT116" s="862"/>
      <c r="DU116" s="863"/>
      <c r="DV116" s="909" t="s">
        <v>395</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420992</v>
      </c>
      <c r="AB117" s="994"/>
      <c r="AC117" s="994"/>
      <c r="AD117" s="994"/>
      <c r="AE117" s="995"/>
      <c r="AF117" s="996">
        <v>440653</v>
      </c>
      <c r="AG117" s="994"/>
      <c r="AH117" s="994"/>
      <c r="AI117" s="994"/>
      <c r="AJ117" s="995"/>
      <c r="AK117" s="996">
        <v>422001</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176</v>
      </c>
      <c r="BR117" s="899"/>
      <c r="BS117" s="899"/>
      <c r="BT117" s="899"/>
      <c r="BU117" s="899"/>
      <c r="BV117" s="899" t="s">
        <v>395</v>
      </c>
      <c r="BW117" s="899"/>
      <c r="BX117" s="899"/>
      <c r="BY117" s="899"/>
      <c r="BZ117" s="899"/>
      <c r="CA117" s="899" t="s">
        <v>395</v>
      </c>
      <c r="CB117" s="899"/>
      <c r="CC117" s="899"/>
      <c r="CD117" s="899"/>
      <c r="CE117" s="899"/>
      <c r="CF117" s="960" t="s">
        <v>176</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v>31449</v>
      </c>
      <c r="DH117" s="862"/>
      <c r="DI117" s="862"/>
      <c r="DJ117" s="862"/>
      <c r="DK117" s="863"/>
      <c r="DL117" s="864">
        <v>25449</v>
      </c>
      <c r="DM117" s="862"/>
      <c r="DN117" s="862"/>
      <c r="DO117" s="862"/>
      <c r="DP117" s="863"/>
      <c r="DQ117" s="864">
        <v>58383</v>
      </c>
      <c r="DR117" s="862"/>
      <c r="DS117" s="862"/>
      <c r="DT117" s="862"/>
      <c r="DU117" s="863"/>
      <c r="DV117" s="909">
        <v>3.4</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310</v>
      </c>
      <c r="AG118" s="987"/>
      <c r="AH118" s="987"/>
      <c r="AI118" s="987"/>
      <c r="AJ118" s="988"/>
      <c r="AK118" s="989" t="s">
        <v>309</v>
      </c>
      <c r="AL118" s="987"/>
      <c r="AM118" s="987"/>
      <c r="AN118" s="987"/>
      <c r="AO118" s="988"/>
      <c r="AP118" s="990" t="s">
        <v>430</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176</v>
      </c>
      <c r="BR118" s="930"/>
      <c r="BS118" s="930"/>
      <c r="BT118" s="930"/>
      <c r="BU118" s="930"/>
      <c r="BV118" s="930" t="s">
        <v>176</v>
      </c>
      <c r="BW118" s="930"/>
      <c r="BX118" s="930"/>
      <c r="BY118" s="930"/>
      <c r="BZ118" s="930"/>
      <c r="CA118" s="930" t="s">
        <v>176</v>
      </c>
      <c r="CB118" s="930"/>
      <c r="CC118" s="930"/>
      <c r="CD118" s="930"/>
      <c r="CE118" s="930"/>
      <c r="CF118" s="960" t="s">
        <v>176</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176</v>
      </c>
      <c r="DH118" s="862"/>
      <c r="DI118" s="862"/>
      <c r="DJ118" s="862"/>
      <c r="DK118" s="863"/>
      <c r="DL118" s="864" t="s">
        <v>176</v>
      </c>
      <c r="DM118" s="862"/>
      <c r="DN118" s="862"/>
      <c r="DO118" s="862"/>
      <c r="DP118" s="863"/>
      <c r="DQ118" s="864" t="s">
        <v>176</v>
      </c>
      <c r="DR118" s="862"/>
      <c r="DS118" s="862"/>
      <c r="DT118" s="862"/>
      <c r="DU118" s="863"/>
      <c r="DV118" s="909" t="s">
        <v>176</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176</v>
      </c>
      <c r="AB119" s="980"/>
      <c r="AC119" s="980"/>
      <c r="AD119" s="980"/>
      <c r="AE119" s="981"/>
      <c r="AF119" s="982" t="s">
        <v>176</v>
      </c>
      <c r="AG119" s="980"/>
      <c r="AH119" s="980"/>
      <c r="AI119" s="980"/>
      <c r="AJ119" s="981"/>
      <c r="AK119" s="982" t="s">
        <v>176</v>
      </c>
      <c r="AL119" s="980"/>
      <c r="AM119" s="980"/>
      <c r="AN119" s="980"/>
      <c r="AO119" s="981"/>
      <c r="AP119" s="983" t="s">
        <v>176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460</v>
      </c>
      <c r="BP119" s="963"/>
      <c r="BQ119" s="967">
        <v>4014702</v>
      </c>
      <c r="BR119" s="930"/>
      <c r="BS119" s="930"/>
      <c r="BT119" s="930"/>
      <c r="BU119" s="930"/>
      <c r="BV119" s="930">
        <v>3965940</v>
      </c>
      <c r="BW119" s="930"/>
      <c r="BX119" s="930"/>
      <c r="BY119" s="930"/>
      <c r="BZ119" s="930"/>
      <c r="CA119" s="930">
        <v>4746275</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176</v>
      </c>
      <c r="DH119" s="845"/>
      <c r="DI119" s="845"/>
      <c r="DJ119" s="845"/>
      <c r="DK119" s="846"/>
      <c r="DL119" s="847" t="s">
        <v>395</v>
      </c>
      <c r="DM119" s="845"/>
      <c r="DN119" s="845"/>
      <c r="DO119" s="845"/>
      <c r="DP119" s="846"/>
      <c r="DQ119" s="847" t="s">
        <v>395</v>
      </c>
      <c r="DR119" s="845"/>
      <c r="DS119" s="845"/>
      <c r="DT119" s="845"/>
      <c r="DU119" s="846"/>
      <c r="DV119" s="933" t="s">
        <v>176</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176</v>
      </c>
      <c r="AB120" s="862"/>
      <c r="AC120" s="862"/>
      <c r="AD120" s="862"/>
      <c r="AE120" s="863"/>
      <c r="AF120" s="864" t="s">
        <v>176</v>
      </c>
      <c r="AG120" s="862"/>
      <c r="AH120" s="862"/>
      <c r="AI120" s="862"/>
      <c r="AJ120" s="863"/>
      <c r="AK120" s="864" t="s">
        <v>395</v>
      </c>
      <c r="AL120" s="862"/>
      <c r="AM120" s="862"/>
      <c r="AN120" s="862"/>
      <c r="AO120" s="863"/>
      <c r="AP120" s="909" t="s">
        <v>395</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2268930</v>
      </c>
      <c r="BR120" s="927"/>
      <c r="BS120" s="927"/>
      <c r="BT120" s="927"/>
      <c r="BU120" s="927"/>
      <c r="BV120" s="927">
        <v>2101451</v>
      </c>
      <c r="BW120" s="927"/>
      <c r="BX120" s="927"/>
      <c r="BY120" s="927"/>
      <c r="BZ120" s="927"/>
      <c r="CA120" s="927">
        <v>1850129</v>
      </c>
      <c r="CB120" s="927"/>
      <c r="CC120" s="927"/>
      <c r="CD120" s="927"/>
      <c r="CE120" s="927"/>
      <c r="CF120" s="951">
        <v>106.5</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480843</v>
      </c>
      <c r="DH120" s="927"/>
      <c r="DI120" s="927"/>
      <c r="DJ120" s="927"/>
      <c r="DK120" s="927"/>
      <c r="DL120" s="927">
        <v>505053</v>
      </c>
      <c r="DM120" s="927"/>
      <c r="DN120" s="927"/>
      <c r="DO120" s="927"/>
      <c r="DP120" s="927"/>
      <c r="DQ120" s="927">
        <v>509577</v>
      </c>
      <c r="DR120" s="927"/>
      <c r="DS120" s="927"/>
      <c r="DT120" s="927"/>
      <c r="DU120" s="927"/>
      <c r="DV120" s="928">
        <v>29.3</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395</v>
      </c>
      <c r="AB121" s="862"/>
      <c r="AC121" s="862"/>
      <c r="AD121" s="862"/>
      <c r="AE121" s="863"/>
      <c r="AF121" s="864" t="s">
        <v>176</v>
      </c>
      <c r="AG121" s="862"/>
      <c r="AH121" s="862"/>
      <c r="AI121" s="862"/>
      <c r="AJ121" s="863"/>
      <c r="AK121" s="864" t="s">
        <v>176</v>
      </c>
      <c r="AL121" s="862"/>
      <c r="AM121" s="862"/>
      <c r="AN121" s="862"/>
      <c r="AO121" s="863"/>
      <c r="AP121" s="909" t="s">
        <v>395</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22896</v>
      </c>
      <c r="BR121" s="899"/>
      <c r="BS121" s="899"/>
      <c r="BT121" s="899"/>
      <c r="BU121" s="899"/>
      <c r="BV121" s="899">
        <v>14063</v>
      </c>
      <c r="BW121" s="899"/>
      <c r="BX121" s="899"/>
      <c r="BY121" s="899"/>
      <c r="BZ121" s="899"/>
      <c r="CA121" s="899">
        <v>4570</v>
      </c>
      <c r="CB121" s="899"/>
      <c r="CC121" s="899"/>
      <c r="CD121" s="899"/>
      <c r="CE121" s="899"/>
      <c r="CF121" s="960">
        <v>0.3</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t="s">
        <v>176</v>
      </c>
      <c r="DH121" s="899"/>
      <c r="DI121" s="899"/>
      <c r="DJ121" s="899"/>
      <c r="DK121" s="899"/>
      <c r="DL121" s="899" t="s">
        <v>176</v>
      </c>
      <c r="DM121" s="899"/>
      <c r="DN121" s="899"/>
      <c r="DO121" s="899"/>
      <c r="DP121" s="899"/>
      <c r="DQ121" s="899" t="s">
        <v>176</v>
      </c>
      <c r="DR121" s="899"/>
      <c r="DS121" s="899"/>
      <c r="DT121" s="899"/>
      <c r="DU121" s="899"/>
      <c r="DV121" s="876" t="s">
        <v>395</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395</v>
      </c>
      <c r="AB122" s="862"/>
      <c r="AC122" s="862"/>
      <c r="AD122" s="862"/>
      <c r="AE122" s="863"/>
      <c r="AF122" s="864" t="s">
        <v>395</v>
      </c>
      <c r="AG122" s="862"/>
      <c r="AH122" s="862"/>
      <c r="AI122" s="862"/>
      <c r="AJ122" s="863"/>
      <c r="AK122" s="864" t="s">
        <v>395</v>
      </c>
      <c r="AL122" s="862"/>
      <c r="AM122" s="862"/>
      <c r="AN122" s="862"/>
      <c r="AO122" s="863"/>
      <c r="AP122" s="909" t="s">
        <v>176</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2616072</v>
      </c>
      <c r="BR122" s="930"/>
      <c r="BS122" s="930"/>
      <c r="BT122" s="930"/>
      <c r="BU122" s="930"/>
      <c r="BV122" s="930">
        <v>2725803</v>
      </c>
      <c r="BW122" s="930"/>
      <c r="BX122" s="930"/>
      <c r="BY122" s="930"/>
      <c r="BZ122" s="930"/>
      <c r="CA122" s="930">
        <v>3234460</v>
      </c>
      <c r="CB122" s="930"/>
      <c r="CC122" s="930"/>
      <c r="CD122" s="930"/>
      <c r="CE122" s="930"/>
      <c r="CF122" s="931">
        <v>186.3</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176</v>
      </c>
      <c r="DH122" s="899"/>
      <c r="DI122" s="899"/>
      <c r="DJ122" s="899"/>
      <c r="DK122" s="899"/>
      <c r="DL122" s="899" t="s">
        <v>395</v>
      </c>
      <c r="DM122" s="899"/>
      <c r="DN122" s="899"/>
      <c r="DO122" s="899"/>
      <c r="DP122" s="899"/>
      <c r="DQ122" s="899" t="s">
        <v>395</v>
      </c>
      <c r="DR122" s="899"/>
      <c r="DS122" s="899"/>
      <c r="DT122" s="899"/>
      <c r="DU122" s="899"/>
      <c r="DV122" s="876" t="s">
        <v>395</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176</v>
      </c>
      <c r="AB123" s="862"/>
      <c r="AC123" s="862"/>
      <c r="AD123" s="862"/>
      <c r="AE123" s="863"/>
      <c r="AF123" s="864" t="s">
        <v>176</v>
      </c>
      <c r="AG123" s="862"/>
      <c r="AH123" s="862"/>
      <c r="AI123" s="862"/>
      <c r="AJ123" s="863"/>
      <c r="AK123" s="864" t="s">
        <v>395</v>
      </c>
      <c r="AL123" s="862"/>
      <c r="AM123" s="862"/>
      <c r="AN123" s="862"/>
      <c r="AO123" s="863"/>
      <c r="AP123" s="909" t="s">
        <v>176</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470</v>
      </c>
      <c r="BP123" s="963"/>
      <c r="BQ123" s="917">
        <v>4907898</v>
      </c>
      <c r="BR123" s="918"/>
      <c r="BS123" s="918"/>
      <c r="BT123" s="918"/>
      <c r="BU123" s="918"/>
      <c r="BV123" s="918">
        <v>4841317</v>
      </c>
      <c r="BW123" s="918"/>
      <c r="BX123" s="918"/>
      <c r="BY123" s="918"/>
      <c r="BZ123" s="918"/>
      <c r="CA123" s="918">
        <v>5089159</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176</v>
      </c>
      <c r="DH123" s="862"/>
      <c r="DI123" s="862"/>
      <c r="DJ123" s="862"/>
      <c r="DK123" s="863"/>
      <c r="DL123" s="864" t="s">
        <v>395</v>
      </c>
      <c r="DM123" s="862"/>
      <c r="DN123" s="862"/>
      <c r="DO123" s="862"/>
      <c r="DP123" s="863"/>
      <c r="DQ123" s="864" t="s">
        <v>176</v>
      </c>
      <c r="DR123" s="862"/>
      <c r="DS123" s="862"/>
      <c r="DT123" s="862"/>
      <c r="DU123" s="863"/>
      <c r="DV123" s="909" t="s">
        <v>395</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176</v>
      </c>
      <c r="AB124" s="862"/>
      <c r="AC124" s="862"/>
      <c r="AD124" s="862"/>
      <c r="AE124" s="863"/>
      <c r="AF124" s="864" t="s">
        <v>395</v>
      </c>
      <c r="AG124" s="862"/>
      <c r="AH124" s="862"/>
      <c r="AI124" s="862"/>
      <c r="AJ124" s="863"/>
      <c r="AK124" s="864" t="s">
        <v>395</v>
      </c>
      <c r="AL124" s="862"/>
      <c r="AM124" s="862"/>
      <c r="AN124" s="862"/>
      <c r="AO124" s="863"/>
      <c r="AP124" s="909" t="s">
        <v>176</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176</v>
      </c>
      <c r="BR124" s="916"/>
      <c r="BS124" s="916"/>
      <c r="BT124" s="916"/>
      <c r="BU124" s="916"/>
      <c r="BV124" s="916" t="s">
        <v>395</v>
      </c>
      <c r="BW124" s="916"/>
      <c r="BX124" s="916"/>
      <c r="BY124" s="916"/>
      <c r="BZ124" s="916"/>
      <c r="CA124" s="916" t="s">
        <v>395</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395</v>
      </c>
      <c r="DH124" s="845"/>
      <c r="DI124" s="845"/>
      <c r="DJ124" s="845"/>
      <c r="DK124" s="846"/>
      <c r="DL124" s="847" t="s">
        <v>395</v>
      </c>
      <c r="DM124" s="845"/>
      <c r="DN124" s="845"/>
      <c r="DO124" s="845"/>
      <c r="DP124" s="846"/>
      <c r="DQ124" s="847" t="s">
        <v>395</v>
      </c>
      <c r="DR124" s="845"/>
      <c r="DS124" s="845"/>
      <c r="DT124" s="845"/>
      <c r="DU124" s="846"/>
      <c r="DV124" s="933" t="s">
        <v>395</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176</v>
      </c>
      <c r="AB125" s="862"/>
      <c r="AC125" s="862"/>
      <c r="AD125" s="862"/>
      <c r="AE125" s="863"/>
      <c r="AF125" s="864" t="s">
        <v>395</v>
      </c>
      <c r="AG125" s="862"/>
      <c r="AH125" s="862"/>
      <c r="AI125" s="862"/>
      <c r="AJ125" s="863"/>
      <c r="AK125" s="864" t="s">
        <v>395</v>
      </c>
      <c r="AL125" s="862"/>
      <c r="AM125" s="862"/>
      <c r="AN125" s="862"/>
      <c r="AO125" s="863"/>
      <c r="AP125" s="909" t="s">
        <v>395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395</v>
      </c>
      <c r="DH125" s="927"/>
      <c r="DI125" s="927"/>
      <c r="DJ125" s="927"/>
      <c r="DK125" s="927"/>
      <c r="DL125" s="927" t="s">
        <v>395</v>
      </c>
      <c r="DM125" s="927"/>
      <c r="DN125" s="927"/>
      <c r="DO125" s="927"/>
      <c r="DP125" s="927"/>
      <c r="DQ125" s="927" t="s">
        <v>395</v>
      </c>
      <c r="DR125" s="927"/>
      <c r="DS125" s="927"/>
      <c r="DT125" s="927"/>
      <c r="DU125" s="927"/>
      <c r="DV125" s="928" t="s">
        <v>176</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395</v>
      </c>
      <c r="AB126" s="862"/>
      <c r="AC126" s="862"/>
      <c r="AD126" s="862"/>
      <c r="AE126" s="863"/>
      <c r="AF126" s="864" t="s">
        <v>395</v>
      </c>
      <c r="AG126" s="862"/>
      <c r="AH126" s="862"/>
      <c r="AI126" s="862"/>
      <c r="AJ126" s="863"/>
      <c r="AK126" s="864" t="s">
        <v>395</v>
      </c>
      <c r="AL126" s="862"/>
      <c r="AM126" s="862"/>
      <c r="AN126" s="862"/>
      <c r="AO126" s="863"/>
      <c r="AP126" s="909" t="s">
        <v>395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395</v>
      </c>
      <c r="DH126" s="899"/>
      <c r="DI126" s="899"/>
      <c r="DJ126" s="899"/>
      <c r="DK126" s="899"/>
      <c r="DL126" s="899" t="s">
        <v>395</v>
      </c>
      <c r="DM126" s="899"/>
      <c r="DN126" s="899"/>
      <c r="DO126" s="899"/>
      <c r="DP126" s="899"/>
      <c r="DQ126" s="899" t="s">
        <v>395</v>
      </c>
      <c r="DR126" s="899"/>
      <c r="DS126" s="899"/>
      <c r="DT126" s="899"/>
      <c r="DU126" s="899"/>
      <c r="DV126" s="876" t="s">
        <v>395</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395</v>
      </c>
      <c r="AB127" s="862"/>
      <c r="AC127" s="862"/>
      <c r="AD127" s="862"/>
      <c r="AE127" s="863"/>
      <c r="AF127" s="864" t="s">
        <v>395</v>
      </c>
      <c r="AG127" s="862"/>
      <c r="AH127" s="862"/>
      <c r="AI127" s="862"/>
      <c r="AJ127" s="863"/>
      <c r="AK127" s="864" t="s">
        <v>395</v>
      </c>
      <c r="AL127" s="862"/>
      <c r="AM127" s="862"/>
      <c r="AN127" s="862"/>
      <c r="AO127" s="863"/>
      <c r="AP127" s="909" t="s">
        <v>395</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395</v>
      </c>
      <c r="DH127" s="899"/>
      <c r="DI127" s="899"/>
      <c r="DJ127" s="899"/>
      <c r="DK127" s="899"/>
      <c r="DL127" s="899" t="s">
        <v>395</v>
      </c>
      <c r="DM127" s="899"/>
      <c r="DN127" s="899"/>
      <c r="DO127" s="899"/>
      <c r="DP127" s="899"/>
      <c r="DQ127" s="899" t="s">
        <v>395</v>
      </c>
      <c r="DR127" s="899"/>
      <c r="DS127" s="899"/>
      <c r="DT127" s="899"/>
      <c r="DU127" s="899"/>
      <c r="DV127" s="876" t="s">
        <v>395</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4923</v>
      </c>
      <c r="AB128" s="883"/>
      <c r="AC128" s="883"/>
      <c r="AD128" s="883"/>
      <c r="AE128" s="884"/>
      <c r="AF128" s="885">
        <v>4497</v>
      </c>
      <c r="AG128" s="883"/>
      <c r="AH128" s="883"/>
      <c r="AI128" s="883"/>
      <c r="AJ128" s="884"/>
      <c r="AK128" s="885">
        <v>5195</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395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176</v>
      </c>
      <c r="DH128" s="873"/>
      <c r="DI128" s="873"/>
      <c r="DJ128" s="873"/>
      <c r="DK128" s="873"/>
      <c r="DL128" s="873" t="s">
        <v>395</v>
      </c>
      <c r="DM128" s="873"/>
      <c r="DN128" s="873"/>
      <c r="DO128" s="873"/>
      <c r="DP128" s="873"/>
      <c r="DQ128" s="873" t="s">
        <v>176</v>
      </c>
      <c r="DR128" s="873"/>
      <c r="DS128" s="873"/>
      <c r="DT128" s="873"/>
      <c r="DU128" s="873"/>
      <c r="DV128" s="874" t="s">
        <v>176</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1981705</v>
      </c>
      <c r="AB129" s="862"/>
      <c r="AC129" s="862"/>
      <c r="AD129" s="862"/>
      <c r="AE129" s="863"/>
      <c r="AF129" s="864">
        <v>1994192</v>
      </c>
      <c r="AG129" s="862"/>
      <c r="AH129" s="862"/>
      <c r="AI129" s="862"/>
      <c r="AJ129" s="863"/>
      <c r="AK129" s="864">
        <v>2007180</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395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274349</v>
      </c>
      <c r="AB130" s="862"/>
      <c r="AC130" s="862"/>
      <c r="AD130" s="862"/>
      <c r="AE130" s="863"/>
      <c r="AF130" s="864">
        <v>274704</v>
      </c>
      <c r="AG130" s="862"/>
      <c r="AH130" s="862"/>
      <c r="AI130" s="862"/>
      <c r="AJ130" s="863"/>
      <c r="AK130" s="864">
        <v>270722</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8.6999999999999993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1707356</v>
      </c>
      <c r="AB131" s="845"/>
      <c r="AC131" s="845"/>
      <c r="AD131" s="845"/>
      <c r="AE131" s="846"/>
      <c r="AF131" s="847">
        <v>1719488</v>
      </c>
      <c r="AG131" s="845"/>
      <c r="AH131" s="845"/>
      <c r="AI131" s="845"/>
      <c r="AJ131" s="846"/>
      <c r="AK131" s="847">
        <v>1736458</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176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8.3005536049999993</v>
      </c>
      <c r="AB132" s="825"/>
      <c r="AC132" s="825"/>
      <c r="AD132" s="825"/>
      <c r="AE132" s="826"/>
      <c r="AF132" s="827">
        <v>9.3895392120000007</v>
      </c>
      <c r="AG132" s="825"/>
      <c r="AH132" s="825"/>
      <c r="AI132" s="825"/>
      <c r="AJ132" s="826"/>
      <c r="AK132" s="827">
        <v>8.4127574640000002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8.1999999999999993</v>
      </c>
      <c r="AB133" s="804"/>
      <c r="AC133" s="804"/>
      <c r="AD133" s="804"/>
      <c r="AE133" s="805"/>
      <c r="AF133" s="803">
        <v>8.8000000000000007</v>
      </c>
      <c r="AG133" s="804"/>
      <c r="AH133" s="804"/>
      <c r="AI133" s="804"/>
      <c r="AJ133" s="805"/>
      <c r="AK133" s="803">
        <v>8.6999999999999993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G6tU98nEMhFmSYD+FM2KHts6hYuVuecjsAMfWFPDUwhtVVYKTwiScn+wuo1cy4bWP744ZFDkEfX3b0XG+h82w==" saltValue="clPghejcJED5a1d1sytT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P72:AT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U73:AY73"/>
    <mergeCell ref="AZ73:BD73"/>
    <mergeCell ref="CR72:CV72"/>
    <mergeCell ref="CW72:DA72"/>
    <mergeCell ref="DB72:DF72"/>
    <mergeCell ref="DG72:DK72"/>
    <mergeCell ref="DL72:DP72"/>
    <mergeCell ref="DQ72:DU72"/>
    <mergeCell ref="AP73:AT73"/>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D1"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ZowPI6P2Bf2Lo0LzR8JLEBYMO/3O+K8jpDNxlOEFL+0kggqYBw5aq0ypsuOGR9rVEvjxxHz6mTNSAHFCVXi7w==" saltValue="HnUwz/Kb8JLsgTal3FbzRw=="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NDGVSHxu3nDNkf98tF5if/005A/CdpIN8LjJ61S5bD1XNDNyz+M3k7Y/qEvDD1Gyr88WCHqdeDvU22S/ILUFQ==" saltValue="1vWVF9+L5pgOrgVKsiODV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505</v>
      </c>
      <c r="AL9" s="1234"/>
      <c r="AM9" s="1234"/>
      <c r="AN9" s="1235"/>
      <c r="AO9" s="313">
        <v>550252</v>
      </c>
      <c r="AP9" s="313">
        <v>109875</v>
      </c>
      <c r="AQ9" s="314">
        <v>120360</v>
      </c>
      <c r="AR9" s="315">
        <v>-8.6999999999999993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506</v>
      </c>
      <c r="AL10" s="1234"/>
      <c r="AM10" s="1234"/>
      <c r="AN10" s="1235"/>
      <c r="AO10" s="316">
        <v>67890</v>
      </c>
      <c r="AP10" s="316">
        <v>13556</v>
      </c>
      <c r="AQ10" s="317">
        <v>12817</v>
      </c>
      <c r="AR10" s="318">
        <v>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507</v>
      </c>
      <c r="AL11" s="1234"/>
      <c r="AM11" s="1234"/>
      <c r="AN11" s="1235"/>
      <c r="AO11" s="316">
        <v>118494</v>
      </c>
      <c r="AP11" s="316">
        <v>23661</v>
      </c>
      <c r="AQ11" s="317">
        <v>19677</v>
      </c>
      <c r="AR11" s="318">
        <v>20.2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508</v>
      </c>
      <c r="AL12" s="1234"/>
      <c r="AM12" s="1234"/>
      <c r="AN12" s="1235"/>
      <c r="AO12" s="316" t="s">
        <v>509</v>
      </c>
      <c r="AP12" s="316" t="s">
        <v>509</v>
      </c>
      <c r="AQ12" s="317">
        <v>1195</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510</v>
      </c>
      <c r="AL13" s="1234"/>
      <c r="AM13" s="1234"/>
      <c r="AN13" s="1235"/>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511</v>
      </c>
      <c r="AL14" s="1234"/>
      <c r="AM14" s="1234"/>
      <c r="AN14" s="1235"/>
      <c r="AO14" s="316">
        <v>21679</v>
      </c>
      <c r="AP14" s="316">
        <v>4329</v>
      </c>
      <c r="AQ14" s="317">
        <v>5328</v>
      </c>
      <c r="AR14" s="318">
        <v>-18.8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512</v>
      </c>
      <c r="AL15" s="1234"/>
      <c r="AM15" s="1234"/>
      <c r="AN15" s="1235"/>
      <c r="AO15" s="316">
        <v>19401</v>
      </c>
      <c r="AP15" s="316">
        <v>3874</v>
      </c>
      <c r="AQ15" s="317">
        <v>3216</v>
      </c>
      <c r="AR15" s="318">
        <v>20.5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513</v>
      </c>
      <c r="AL16" s="1237"/>
      <c r="AM16" s="1237"/>
      <c r="AN16" s="1238"/>
      <c r="AO16" s="316">
        <v>-51785</v>
      </c>
      <c r="AP16" s="316">
        <v>-10340</v>
      </c>
      <c r="AQ16" s="317">
        <v>-12293</v>
      </c>
      <c r="AR16" s="318">
        <v>-15.9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189</v>
      </c>
      <c r="AL17" s="1237"/>
      <c r="AM17" s="1237"/>
      <c r="AN17" s="1238"/>
      <c r="AO17" s="316">
        <v>725931</v>
      </c>
      <c r="AP17" s="316">
        <v>144954</v>
      </c>
      <c r="AQ17" s="317">
        <v>150300</v>
      </c>
      <c r="AR17" s="318">
        <v>-3.6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518</v>
      </c>
      <c r="AL21" s="1231"/>
      <c r="AM21" s="1231"/>
      <c r="AN21" s="1232"/>
      <c r="AO21" s="328">
        <v>13.18</v>
      </c>
      <c r="AP21" s="329">
        <v>13.79</v>
      </c>
      <c r="AQ21" s="330">
        <v>-0.61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519</v>
      </c>
      <c r="AL22" s="1231"/>
      <c r="AM22" s="1231"/>
      <c r="AN22" s="1232"/>
      <c r="AO22" s="333">
        <v>95.8</v>
      </c>
      <c r="AP22" s="334">
        <v>95.2</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523</v>
      </c>
      <c r="AL32" s="1222"/>
      <c r="AM32" s="1222"/>
      <c r="AN32" s="1223"/>
      <c r="AO32" s="343">
        <v>357520</v>
      </c>
      <c r="AP32" s="343">
        <v>71390</v>
      </c>
      <c r="AQ32" s="344">
        <v>71832</v>
      </c>
      <c r="AR32" s="345">
        <v>-0.6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524</v>
      </c>
      <c r="AL33" s="1222"/>
      <c r="AM33" s="1222"/>
      <c r="AN33" s="1223"/>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525</v>
      </c>
      <c r="AL34" s="1222"/>
      <c r="AM34" s="1222"/>
      <c r="AN34" s="1223"/>
      <c r="AO34" s="343" t="s">
        <v>509</v>
      </c>
      <c r="AP34" s="343" t="s">
        <v>509</v>
      </c>
      <c r="AQ34" s="344">
        <v>1</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526</v>
      </c>
      <c r="AL35" s="1222"/>
      <c r="AM35" s="1222"/>
      <c r="AN35" s="1223"/>
      <c r="AO35" s="343">
        <v>36109</v>
      </c>
      <c r="AP35" s="343">
        <v>7210</v>
      </c>
      <c r="AQ35" s="344">
        <v>20841</v>
      </c>
      <c r="AR35" s="345">
        <v>-65.400000000000006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527</v>
      </c>
      <c r="AL36" s="1222"/>
      <c r="AM36" s="1222"/>
      <c r="AN36" s="1223"/>
      <c r="AO36" s="343">
        <v>28372</v>
      </c>
      <c r="AP36" s="343">
        <v>5665</v>
      </c>
      <c r="AQ36" s="344">
        <v>5244</v>
      </c>
      <c r="AR36" s="345">
        <v>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528</v>
      </c>
      <c r="AL37" s="1222"/>
      <c r="AM37" s="1222"/>
      <c r="AN37" s="1223"/>
      <c r="AO37" s="343" t="s">
        <v>509</v>
      </c>
      <c r="AP37" s="343" t="s">
        <v>509</v>
      </c>
      <c r="AQ37" s="344">
        <v>943</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529</v>
      </c>
      <c r="AL38" s="1225"/>
      <c r="AM38" s="1225"/>
      <c r="AN38" s="1226"/>
      <c r="AO38" s="346" t="s">
        <v>509</v>
      </c>
      <c r="AP38" s="346" t="s">
        <v>509</v>
      </c>
      <c r="AQ38" s="347">
        <v>9</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530</v>
      </c>
      <c r="AL39" s="1225"/>
      <c r="AM39" s="1225"/>
      <c r="AN39" s="1226"/>
      <c r="AO39" s="343">
        <v>-5195</v>
      </c>
      <c r="AP39" s="343">
        <v>-1037</v>
      </c>
      <c r="AQ39" s="344">
        <v>-2885</v>
      </c>
      <c r="AR39" s="345">
        <v>-64.099999999999994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531</v>
      </c>
      <c r="AL40" s="1222"/>
      <c r="AM40" s="1222"/>
      <c r="AN40" s="1223"/>
      <c r="AO40" s="343">
        <v>-270722</v>
      </c>
      <c r="AP40" s="343">
        <v>-54058</v>
      </c>
      <c r="AQ40" s="344">
        <v>-64554</v>
      </c>
      <c r="AR40" s="345">
        <v>-16.3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301</v>
      </c>
      <c r="AL41" s="1228"/>
      <c r="AM41" s="1228"/>
      <c r="AN41" s="1229"/>
      <c r="AO41" s="343">
        <v>146084</v>
      </c>
      <c r="AP41" s="343">
        <v>29170</v>
      </c>
      <c r="AQ41" s="344">
        <v>31431</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500</v>
      </c>
      <c r="AN49" s="1216" t="s">
        <v>535</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610280</v>
      </c>
      <c r="AN51" s="365">
        <v>116177</v>
      </c>
      <c r="AO51" s="366">
        <v>-9.4</v>
      </c>
      <c r="AP51" s="367">
        <v>109920</v>
      </c>
      <c r="AQ51" s="368">
        <v>-8.1999999999999993</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356717</v>
      </c>
      <c r="AN52" s="373">
        <v>67907</v>
      </c>
      <c r="AO52" s="374">
        <v>-13.3</v>
      </c>
      <c r="AP52" s="375">
        <v>62739</v>
      </c>
      <c r="AQ52" s="376">
        <v>-8.4</v>
      </c>
      <c r="AR52" s="377">
        <v>-4.9000000000000004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1087494</v>
      </c>
      <c r="AN53" s="365">
        <v>209860</v>
      </c>
      <c r="AO53" s="366">
        <v>80.599999999999994</v>
      </c>
      <c r="AP53" s="367">
        <v>119882</v>
      </c>
      <c r="AQ53" s="368">
        <v>9.1</v>
      </c>
      <c r="AR53" s="369">
        <v>71.5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727114</v>
      </c>
      <c r="AN54" s="373">
        <v>140315</v>
      </c>
      <c r="AO54" s="374">
        <v>106.6</v>
      </c>
      <c r="AP54" s="375">
        <v>66481</v>
      </c>
      <c r="AQ54" s="376">
        <v>6</v>
      </c>
      <c r="AR54" s="377">
        <v>100.6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1058988</v>
      </c>
      <c r="AN55" s="365">
        <v>207889</v>
      </c>
      <c r="AO55" s="366">
        <v>-0.9</v>
      </c>
      <c r="AP55" s="367">
        <v>116162</v>
      </c>
      <c r="AQ55" s="368">
        <v>-3.1</v>
      </c>
      <c r="AR55" s="369">
        <v>2.2000000000000002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445384</v>
      </c>
      <c r="AN56" s="373">
        <v>87433</v>
      </c>
      <c r="AO56" s="374">
        <v>-37.700000000000003</v>
      </c>
      <c r="AP56" s="375">
        <v>61562</v>
      </c>
      <c r="AQ56" s="376">
        <v>-7.4</v>
      </c>
      <c r="AR56" s="377">
        <v>-30.3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635617</v>
      </c>
      <c r="AN57" s="365">
        <v>125865</v>
      </c>
      <c r="AO57" s="366">
        <v>-39.5</v>
      </c>
      <c r="AP57" s="367">
        <v>121449</v>
      </c>
      <c r="AQ57" s="368">
        <v>4.5999999999999996</v>
      </c>
      <c r="AR57" s="369">
        <v>-44.1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308573</v>
      </c>
      <c r="AN58" s="373">
        <v>61104</v>
      </c>
      <c r="AO58" s="374">
        <v>-30.1</v>
      </c>
      <c r="AP58" s="375">
        <v>62922</v>
      </c>
      <c r="AQ58" s="376">
        <v>2.2000000000000002</v>
      </c>
      <c r="AR58" s="377">
        <v>-32.299999999999997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1696201</v>
      </c>
      <c r="AN59" s="365">
        <v>338698</v>
      </c>
      <c r="AO59" s="366">
        <v>169.1</v>
      </c>
      <c r="AP59" s="367">
        <v>145139</v>
      </c>
      <c r="AQ59" s="368">
        <v>19.5</v>
      </c>
      <c r="AR59" s="369">
        <v>149.6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1011715</v>
      </c>
      <c r="AN60" s="373">
        <v>202020</v>
      </c>
      <c r="AO60" s="374">
        <v>230.6</v>
      </c>
      <c r="AP60" s="375">
        <v>83762</v>
      </c>
      <c r="AQ60" s="376">
        <v>33.1</v>
      </c>
      <c r="AR60" s="377">
        <v>197.5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1017716</v>
      </c>
      <c r="AN61" s="380">
        <v>199698</v>
      </c>
      <c r="AO61" s="381">
        <v>40</v>
      </c>
      <c r="AP61" s="382">
        <v>122510</v>
      </c>
      <c r="AQ61" s="383">
        <v>4.4000000000000004</v>
      </c>
      <c r="AR61" s="369">
        <v>35.6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569901</v>
      </c>
      <c r="AN62" s="373">
        <v>111756</v>
      </c>
      <c r="AO62" s="374">
        <v>51.2</v>
      </c>
      <c r="AP62" s="375">
        <v>67493</v>
      </c>
      <c r="AQ62" s="376">
        <v>5.0999999999999996</v>
      </c>
      <c r="AR62" s="377">
        <v>46.1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UUjF6rqqwJTg7NHEDi3gnbInXx20utxjVjZS3q15UkYnXbdcMRlVBFW/lB9vBueIPduLZCBhuw1+zo+1EGpDw==" saltValue="RE+j/4gUj+GdURWL83IQ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9UmDbXK2zG1Cgy+tSPYo3alp8NcELnh1j9Rwv5AmIZc9aGWwwZKx0ItB2A46ua8p7A8JYb0ziefe2BLlAtjNOg==" saltValue="eOHjgVA3PKxqOK1zSLC1Y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sEkAo5iFpAW4/D7tZknqDhwBZAHbMBOvAsQO29Bhh5lCAu/0Kxd8kQ7Va6obR8b0h4RPfDlwM94e/3m19eDNjA==" saltValue="UhNCa/HX+Rrgqd2bNXCEZ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9" t="s">
        <v>3</v>
      </c>
      <c r="D47" s="1239"/>
      <c r="E47" s="1240"/>
      <c r="F47" s="11">
        <v>28.03</v>
      </c>
      <c r="G47" s="12">
        <v>27.11</v>
      </c>
      <c r="H47" s="12">
        <v>17.739999999999998</v>
      </c>
      <c r="I47" s="12">
        <v>14.26</v>
      </c>
      <c r="J47" s="13">
        <v>14.97</v>
      </c>
    </row>
    <row r="48" spans="2:10" ht="57.75" customHeight="1" x14ac:dyDescent="0.15">
      <c r="B48" s="14"/>
      <c r="C48" s="1241" t="s">
        <v>4</v>
      </c>
      <c r="D48" s="1241"/>
      <c r="E48" s="1242"/>
      <c r="F48" s="15">
        <v>2.14</v>
      </c>
      <c r="G48" s="16">
        <v>2.13</v>
      </c>
      <c r="H48" s="16">
        <v>2.08</v>
      </c>
      <c r="I48" s="16">
        <v>1.97</v>
      </c>
      <c r="J48" s="17">
        <v>1.81</v>
      </c>
    </row>
    <row r="49" spans="2:10" ht="57.75" customHeight="1" thickBot="1" x14ac:dyDescent="0.2">
      <c r="B49" s="18"/>
      <c r="C49" s="1243" t="s">
        <v>5</v>
      </c>
      <c r="D49" s="1243"/>
      <c r="E49" s="1244"/>
      <c r="F49" s="19">
        <v>0.18</v>
      </c>
      <c r="G49" s="20" t="s">
        <v>556</v>
      </c>
      <c r="H49" s="20" t="s">
        <v>557</v>
      </c>
      <c r="I49" s="20" t="s">
        <v>558</v>
      </c>
      <c r="J49" s="21">
        <v>0.66</v>
      </c>
    </row>
    <row r="50" spans="2:10" ht="13.5" customHeight="1" x14ac:dyDescent="0.15"/>
  </sheetData>
  <sheetProtection algorithmName="SHA-512" hashValue="dDnCiUaoh9QI8WZ4X7NxELPAt7wLv+NT9Sd3TkdmI3Zh6Q/bDYRWTfH63EGXmM87lyfhyFnFqCUhZNsM46sopQ==" saltValue="1wX/qd/2ugfm8EgKNRBn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2021-10-26T07:59:03Z</dcterms:modified>
</cp:coreProperties>
</file>